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65516" windowWidth="22660" windowHeight="1160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<sst xmlns="http://schemas.openxmlformats.org/spreadsheetml/2006/main" count="116" uniqueCount="40">
  <si>
    <t>Indbetaling til barselsord-ning 2008 (0,2%)</t>
  </si>
  <si>
    <t>0,2%</t>
  </si>
  <si>
    <t>- for 2009 er der i tillæg til pensionen, lagt et beløb svarende til indbetalingen til barselsordningen 2008</t>
  </si>
  <si>
    <t>Gruppe 1</t>
  </si>
  <si>
    <t>Pr. uge</t>
  </si>
  <si>
    <t>Minimumsløn</t>
  </si>
  <si>
    <t>Normalløn</t>
  </si>
  <si>
    <t>Pr. dag</t>
  </si>
  <si>
    <t>Gruppe 2</t>
  </si>
  <si>
    <t>fra</t>
  </si>
  <si>
    <t>til</t>
  </si>
  <si>
    <t>Gruppe 3</t>
  </si>
  <si>
    <t>Gruppe 4</t>
  </si>
  <si>
    <t>Gruppe 5</t>
  </si>
  <si>
    <t>Gruppe 6</t>
  </si>
  <si>
    <t>Pr. time</t>
  </si>
  <si>
    <t>1.9.2004</t>
  </si>
  <si>
    <t>1.1.2006</t>
  </si>
  <si>
    <t>Løn</t>
  </si>
  <si>
    <t>Pension</t>
  </si>
  <si>
    <t>I alt</t>
  </si>
  <si>
    <t>1.1.2007</t>
  </si>
  <si>
    <t>Protokollat 1</t>
  </si>
  <si>
    <t>Dagløn</t>
  </si>
  <si>
    <t>Ugeløn</t>
  </si>
  <si>
    <t>Lønsatser dag/uge/time tv-overenskomst for freelancere</t>
  </si>
  <si>
    <t>+3,3%</t>
  </si>
  <si>
    <t xml:space="preserve">1.1. 2009 </t>
  </si>
  <si>
    <t>+3,5%</t>
  </si>
  <si>
    <t>1.1. 2006</t>
  </si>
  <si>
    <t>1.1. 2007</t>
  </si>
  <si>
    <t>Ialt</t>
  </si>
  <si>
    <t>Minimumløn</t>
  </si>
  <si>
    <t>9,2%</t>
  </si>
  <si>
    <t>1.10. 2008</t>
  </si>
  <si>
    <t>Pension (9,2%) inkl. Barselsord-ning 2008</t>
  </si>
  <si>
    <t>Løn      (3,3 %)</t>
  </si>
  <si>
    <t>Pension (9,2%) inkl. Barselsord-ning 2008</t>
  </si>
  <si>
    <t>1.1. 2009</t>
  </si>
  <si>
    <t>Pension (9,0 %)</t>
  </si>
</sst>
</file>

<file path=xl/styles.xml><?xml version="1.0" encoding="utf-8"?>
<styleSheet xmlns="http://schemas.openxmlformats.org/spreadsheetml/2006/main">
  <numFmts count="23">
    <numFmt numFmtId="5" formatCode="&quot;kr&quot;#,##0;\-&quot;kr&quot;#,##0"/>
    <numFmt numFmtId="6" formatCode="&quot;kr&quot;#,##0;[Red]\-&quot;kr&quot;#,##0"/>
    <numFmt numFmtId="7" formatCode="&quot;kr&quot;#,##0.00;\-&quot;kr&quot;#,##0.00"/>
    <numFmt numFmtId="8" formatCode="&quot;kr&quot;#,##0.00;[Red]\-&quot;kr&quot;#,##0.00"/>
    <numFmt numFmtId="42" formatCode="_-&quot;kr&quot;* #,##0_-;\-&quot;kr&quot;* #,##0_-;_-&quot;kr&quot;* &quot;-&quot;_-;_-@_-"/>
    <numFmt numFmtId="41" formatCode="_-* #,##0_-;\-* #,##0_-;_-* &quot;-&quot;_-;_-@_-"/>
    <numFmt numFmtId="44" formatCode="_-&quot;kr&quot;* #,##0.00_-;\-&quot;kr&quot;* #,##0.00_-;_-&quot;kr&quot;* &quot;-&quot;??_-;_-@_-"/>
    <numFmt numFmtId="43" formatCode="_-* #,##0.00_-;\-* #,##0.00_-;_-* &quot;-&quot;??_-;_-@_-"/>
    <numFmt numFmtId="164" formatCode="&quot;kr.&quot;#,##0;\-&quot;kr.&quot;#,##0"/>
    <numFmt numFmtId="165" formatCode="&quot;kr.&quot;#,##0;[Red]\-&quot;kr.&quot;#,##0"/>
    <numFmt numFmtId="166" formatCode="&quot;kr.&quot;#,##0.00;\-&quot;kr.&quot;#,##0.00"/>
    <numFmt numFmtId="167" formatCode="&quot;kr.&quot;#,##0.00;[Red]\-&quot;kr.&quot;#,##0.00"/>
    <numFmt numFmtId="168" formatCode="_-&quot;kr.&quot;* #,##0_-;\-&quot;kr.&quot;* #,##0_-;_-&quot;kr.&quot;* &quot;-&quot;_-;_-@_-"/>
    <numFmt numFmtId="169" formatCode="_-&quot;kr.&quot;* #,##0.00_-;\-&quot;kr.&quot;* #,##0.00_-;_-&quot;kr.&quot;* &quot;-&quot;??_-;_-@_-"/>
    <numFmt numFmtId="170" formatCode="&quot;kr&quot;\ #,##0_);\(&quot;kr&quot;\ #,##0\)"/>
    <numFmt numFmtId="171" formatCode="&quot;kr&quot;\ #,##0_);[Red]\(&quot;kr&quot;\ #,##0\)"/>
    <numFmt numFmtId="172" formatCode="&quot;kr&quot;\ #,##0.00_);\(&quot;kr&quot;\ #,##0.00\)"/>
    <numFmt numFmtId="173" formatCode="&quot;kr&quot;\ #,##0.00_);[Red]\(&quot;kr&quot;\ #,##0.00\)"/>
    <numFmt numFmtId="174" formatCode="_(&quot;kr&quot;\ * #,##0_);_(&quot;kr&quot;\ * \(#,##0\);_(&quot;kr&quot;\ * &quot;-&quot;_);_(@_)"/>
    <numFmt numFmtId="175" formatCode="_(* #,##0_);_(* \(#,##0\);_(* &quot;-&quot;_);_(@_)"/>
    <numFmt numFmtId="176" formatCode="_(&quot;kr&quot;\ * #,##0.00_);_(&quot;kr&quot;\ * \(#,##0.00\);_(&quot;kr&quot;\ * &quot;-&quot;??_);_(@_)"/>
    <numFmt numFmtId="177" formatCode="_(* #,##0.00_);_(* \(#,##0.00\);_(* &quot;-&quot;??_);_(@_)"/>
    <numFmt numFmtId="178" formatCode="0.0%"/>
  </numFmts>
  <fonts count="9">
    <font>
      <sz val="10"/>
      <name val="Arial"/>
      <family val="0"/>
    </font>
    <font>
      <b/>
      <sz val="10"/>
      <name val="MS Sans Serif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23"/>
      <name val="Arial"/>
      <family val="0"/>
    </font>
    <font>
      <sz val="10"/>
      <color indexed="23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3" fontId="0" fillId="0" borderId="0" xfId="0" applyNumberForma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0" fillId="0" borderId="0" xfId="16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0" fillId="0" borderId="0" xfId="0" applyNumberForma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10" fontId="0" fillId="0" borderId="0" xfId="0" applyNumberFormat="1" applyFill="1" applyBorder="1" applyAlignment="1">
      <alignment/>
    </xf>
    <xf numFmtId="10" fontId="0" fillId="0" borderId="0" xfId="0" applyNumberFormat="1" applyFill="1" applyBorder="1" applyAlignment="1">
      <alignment horizontal="center"/>
    </xf>
    <xf numFmtId="10" fontId="5" fillId="0" borderId="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 horizontal="center"/>
    </xf>
    <xf numFmtId="1" fontId="0" fillId="0" borderId="0" xfId="0" applyNumberFormat="1" applyFill="1" applyBorder="1" applyAlignment="1">
      <alignment/>
    </xf>
    <xf numFmtId="1" fontId="5" fillId="0" borderId="0" xfId="0" applyNumberFormat="1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5" fillId="2" borderId="0" xfId="0" applyFont="1" applyFill="1" applyBorder="1" applyAlignment="1">
      <alignment horizontal="left" vertical="top" wrapText="1"/>
    </xf>
    <xf numFmtId="10" fontId="5" fillId="2" borderId="0" xfId="0" applyNumberFormat="1" applyFont="1" applyFill="1" applyBorder="1" applyAlignment="1">
      <alignment/>
    </xf>
    <xf numFmtId="3" fontId="5" fillId="2" borderId="0" xfId="0" applyNumberFormat="1" applyFont="1" applyFill="1" applyBorder="1" applyAlignment="1">
      <alignment/>
    </xf>
    <xf numFmtId="178" fontId="5" fillId="2" borderId="0" xfId="0" applyNumberFormat="1" applyFont="1" applyFill="1" applyBorder="1" applyAlignment="1">
      <alignment/>
    </xf>
    <xf numFmtId="1" fontId="5" fillId="2" borderId="0" xfId="0" applyNumberFormat="1" applyFont="1" applyFill="1" applyBorder="1" applyAlignment="1">
      <alignment/>
    </xf>
    <xf numFmtId="0" fontId="5" fillId="2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49" fontId="1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1" fontId="7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 horizontal="left" vertical="top" wrapText="1"/>
    </xf>
    <xf numFmtId="1" fontId="7" fillId="0" borderId="0" xfId="0" applyNumberFormat="1" applyFont="1" applyFill="1" applyBorder="1" applyAlignment="1">
      <alignment horizontal="left" vertical="top" wrapText="1"/>
    </xf>
    <xf numFmtId="10" fontId="7" fillId="0" borderId="0" xfId="0" applyNumberFormat="1" applyFont="1" applyFill="1" applyBorder="1" applyAlignment="1">
      <alignment/>
    </xf>
    <xf numFmtId="10" fontId="8" fillId="0" borderId="0" xfId="0" applyNumberFormat="1" applyFont="1" applyFill="1" applyBorder="1" applyAlignment="1">
      <alignment/>
    </xf>
    <xf numFmtId="1" fontId="8" fillId="0" borderId="0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178" fontId="7" fillId="0" borderId="0" xfId="0" applyNumberFormat="1" applyFont="1" applyFill="1" applyBorder="1" applyAlignment="1">
      <alignment/>
    </xf>
    <xf numFmtId="1" fontId="7" fillId="0" borderId="0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106"/>
  <sheetViews>
    <sheetView tabSelected="1" workbookViewId="0" topLeftCell="A1">
      <selection activeCell="O6" sqref="O6"/>
    </sheetView>
  </sheetViews>
  <sheetFormatPr defaultColWidth="8.8515625" defaultRowHeight="12.75"/>
  <cols>
    <col min="1" max="1" width="32.28125" style="4" customWidth="1"/>
    <col min="2" max="2" width="8.8515625" style="4" customWidth="1"/>
    <col min="3" max="6" width="8.8515625" style="4" hidden="1" customWidth="1"/>
    <col min="7" max="7" width="10.8515625" style="4" hidden="1" customWidth="1"/>
    <col min="8" max="9" width="8.8515625" style="4" hidden="1" customWidth="1"/>
    <col min="10" max="10" width="10.00390625" style="4" hidden="1" customWidth="1"/>
    <col min="11" max="12" width="0" style="4" hidden="1" customWidth="1"/>
    <col min="13" max="17" width="8.8515625" style="4" customWidth="1"/>
    <col min="18" max="18" width="10.140625" style="15" customWidth="1"/>
    <col min="19" max="21" width="8.8515625" style="4" customWidth="1"/>
    <col min="22" max="22" width="9.8515625" style="4" customWidth="1"/>
    <col min="23" max="16384" width="8.8515625" style="4" customWidth="1"/>
  </cols>
  <sheetData>
    <row r="1" spans="1:17" ht="15">
      <c r="A1" s="2" t="s">
        <v>25</v>
      </c>
      <c r="B1" s="3"/>
      <c r="C1" s="3"/>
      <c r="D1" s="3"/>
      <c r="E1" s="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2.75">
      <c r="A2" s="25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24" ht="12">
      <c r="A4" s="6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U4" s="7"/>
      <c r="V4" s="7"/>
      <c r="W4" s="7"/>
      <c r="X4" s="7"/>
    </row>
    <row r="5" spans="1:23" s="7" customFormat="1" ht="12">
      <c r="A5" s="3"/>
      <c r="B5" s="3"/>
      <c r="C5" s="3" t="s">
        <v>16</v>
      </c>
      <c r="D5" s="3"/>
      <c r="E5" s="3" t="s">
        <v>17</v>
      </c>
      <c r="F5" s="3"/>
      <c r="G5" s="3"/>
      <c r="H5" s="3"/>
      <c r="I5" s="3"/>
      <c r="J5" s="3" t="s">
        <v>21</v>
      </c>
      <c r="K5" s="3"/>
      <c r="L5" s="3"/>
      <c r="M5" s="3"/>
      <c r="N5" s="26" t="s">
        <v>34</v>
      </c>
      <c r="O5" s="26"/>
      <c r="P5" s="26"/>
      <c r="Q5" s="26"/>
      <c r="R5" s="27"/>
      <c r="U5" s="17" t="s">
        <v>27</v>
      </c>
      <c r="V5" s="17"/>
      <c r="W5" s="17"/>
    </row>
    <row r="6" spans="1:24" s="9" customFormat="1" ht="72">
      <c r="A6" s="8"/>
      <c r="B6" s="8"/>
      <c r="C6" s="8"/>
      <c r="D6" s="8"/>
      <c r="E6" s="8" t="s">
        <v>18</v>
      </c>
      <c r="F6" s="8" t="s">
        <v>19</v>
      </c>
      <c r="G6" s="8" t="s">
        <v>20</v>
      </c>
      <c r="H6" s="8" t="s">
        <v>20</v>
      </c>
      <c r="I6" s="8"/>
      <c r="J6" s="8" t="s">
        <v>18</v>
      </c>
      <c r="K6" s="8" t="s">
        <v>19</v>
      </c>
      <c r="L6" s="8" t="s">
        <v>20</v>
      </c>
      <c r="M6" s="8"/>
      <c r="N6" s="28" t="s">
        <v>36</v>
      </c>
      <c r="O6" s="28" t="s">
        <v>39</v>
      </c>
      <c r="P6" s="28" t="s">
        <v>20</v>
      </c>
      <c r="Q6" s="28"/>
      <c r="R6" s="29" t="s">
        <v>0</v>
      </c>
      <c r="U6" s="18" t="s">
        <v>18</v>
      </c>
      <c r="V6" s="18" t="s">
        <v>37</v>
      </c>
      <c r="W6" s="18" t="s">
        <v>20</v>
      </c>
      <c r="X6" s="10"/>
    </row>
    <row r="7" spans="5:24" s="11" customFormat="1" ht="12" hidden="1">
      <c r="E7" s="12"/>
      <c r="F7" s="12"/>
      <c r="J7" s="12"/>
      <c r="K7" s="12"/>
      <c r="L7" s="12"/>
      <c r="N7" s="30" t="s">
        <v>26</v>
      </c>
      <c r="O7" s="30" t="s">
        <v>33</v>
      </c>
      <c r="P7" s="30"/>
      <c r="Q7" s="31"/>
      <c r="R7" s="27" t="s">
        <v>1</v>
      </c>
      <c r="U7" s="19" t="s">
        <v>28</v>
      </c>
      <c r="V7" s="19"/>
      <c r="W7" s="19"/>
      <c r="X7" s="13"/>
    </row>
    <row r="8" spans="1:24" ht="12">
      <c r="A8" s="1"/>
      <c r="B8" s="1"/>
      <c r="C8" s="1"/>
      <c r="D8" s="1"/>
      <c r="E8" s="14"/>
      <c r="F8" s="14"/>
      <c r="G8" s="1"/>
      <c r="H8" s="1"/>
      <c r="I8" s="1"/>
      <c r="J8" s="14"/>
      <c r="K8" s="14"/>
      <c r="L8" s="14"/>
      <c r="M8" s="1"/>
      <c r="N8" s="26"/>
      <c r="O8" s="26"/>
      <c r="P8" s="26"/>
      <c r="Q8" s="26"/>
      <c r="R8" s="27"/>
      <c r="U8" s="17"/>
      <c r="V8" s="17"/>
      <c r="W8" s="17"/>
      <c r="X8" s="7"/>
    </row>
    <row r="9" spans="1:24" ht="12.75">
      <c r="A9" s="5" t="s">
        <v>3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26"/>
      <c r="O9" s="26"/>
      <c r="P9" s="26"/>
      <c r="Q9" s="26"/>
      <c r="R9" s="27"/>
      <c r="U9" s="17"/>
      <c r="V9" s="17"/>
      <c r="W9" s="17"/>
      <c r="X9" s="7"/>
    </row>
    <row r="10" spans="1:24" ht="12">
      <c r="A10" s="1" t="s">
        <v>7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26"/>
      <c r="O10" s="26"/>
      <c r="P10" s="26"/>
      <c r="Q10" s="26"/>
      <c r="R10" s="27"/>
      <c r="U10" s="20"/>
      <c r="V10" s="20"/>
      <c r="W10" s="20"/>
      <c r="X10" s="7"/>
    </row>
    <row r="11" spans="1:24" ht="12">
      <c r="A11" s="1" t="s">
        <v>6</v>
      </c>
      <c r="B11" s="1"/>
      <c r="C11" s="1">
        <v>2717</v>
      </c>
      <c r="D11" s="1"/>
      <c r="E11" s="1">
        <f>C11+(C11*2.8%)</f>
        <v>2793.076</v>
      </c>
      <c r="F11" s="1">
        <f>E11*8.6%</f>
        <v>240.204536</v>
      </c>
      <c r="G11" s="1"/>
      <c r="H11" s="1">
        <f>E11+F11</f>
        <v>3033.280536</v>
      </c>
      <c r="I11" s="1"/>
      <c r="J11" s="1">
        <f>E11+(E11*2.6%)</f>
        <v>2865.695976</v>
      </c>
      <c r="K11" s="1">
        <f>J11*9%</f>
        <v>257.91263784</v>
      </c>
      <c r="L11" s="1">
        <f>J11+K11</f>
        <v>3123.60861384</v>
      </c>
      <c r="M11" s="1"/>
      <c r="N11" s="26">
        <f>SUM((J11+(J11*3.3%)))</f>
        <v>2960.263943208</v>
      </c>
      <c r="O11" s="26">
        <f>SUM(N11*9%)</f>
        <v>266.42375488872</v>
      </c>
      <c r="P11" s="26">
        <f>SUM(N11+O11)</f>
        <v>3226.68769809672</v>
      </c>
      <c r="Q11" s="26"/>
      <c r="R11" s="27">
        <f>R7*N11</f>
        <v>5.920527886416</v>
      </c>
      <c r="U11" s="20">
        <f>SUM((N11+(N11*3.5%)))</f>
        <v>3063.87318122028</v>
      </c>
      <c r="V11" s="20">
        <f>SUM(U11*9.2%)+R11</f>
        <v>287.7968605586817</v>
      </c>
      <c r="W11" s="20">
        <f>U11+V11</f>
        <v>3351.6700417789616</v>
      </c>
      <c r="X11" s="7"/>
    </row>
    <row r="12" spans="1:24" ht="12">
      <c r="A12" s="1" t="s">
        <v>5</v>
      </c>
      <c r="B12" s="1"/>
      <c r="C12" s="1">
        <v>2127</v>
      </c>
      <c r="D12" s="1"/>
      <c r="E12" s="1">
        <f>C12+(C12*2.8%)</f>
        <v>2186.556</v>
      </c>
      <c r="F12" s="1">
        <f>E12*8.6%</f>
        <v>188.043816</v>
      </c>
      <c r="G12" s="1"/>
      <c r="H12" s="1">
        <f>E12+F12</f>
        <v>2374.599816</v>
      </c>
      <c r="I12" s="1"/>
      <c r="J12" s="1">
        <f>E12+(E12*2.6%)</f>
        <v>2243.406456</v>
      </c>
      <c r="K12" s="1">
        <f>J12*9%</f>
        <v>201.90658104000002</v>
      </c>
      <c r="L12" s="1">
        <f>J12+K12</f>
        <v>2445.3130370400004</v>
      </c>
      <c r="M12" s="1"/>
      <c r="N12" s="26">
        <f>SUM((J12+(J12*3.3%)))</f>
        <v>2317.438869048</v>
      </c>
      <c r="O12" s="26">
        <f>SUM(N12*9%)</f>
        <v>208.56949821432</v>
      </c>
      <c r="P12" s="26">
        <f>SUM(N12+O12)</f>
        <v>2526.00836726232</v>
      </c>
      <c r="Q12" s="26"/>
      <c r="R12" s="27">
        <f>R7*N12</f>
        <v>4.634877738096</v>
      </c>
      <c r="U12" s="20">
        <f>SUM((N12+(N12*3.5%)))</f>
        <v>2398.54922946468</v>
      </c>
      <c r="V12" s="20">
        <f>SUM(U12*9.2%)+R12</f>
        <v>225.30140684884657</v>
      </c>
      <c r="W12" s="20">
        <f>U12+V12</f>
        <v>2623.8506363135266</v>
      </c>
      <c r="X12" s="7"/>
    </row>
    <row r="13" spans="1:24" ht="1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26"/>
      <c r="O13" s="26"/>
      <c r="P13" s="26"/>
      <c r="Q13" s="26"/>
      <c r="R13" s="27"/>
      <c r="U13" s="20"/>
      <c r="V13" s="20"/>
      <c r="W13" s="20"/>
      <c r="X13" s="7"/>
    </row>
    <row r="14" spans="1:24" ht="12">
      <c r="A14" s="1" t="s">
        <v>4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26"/>
      <c r="O14" s="26"/>
      <c r="P14" s="26"/>
      <c r="Q14" s="26"/>
      <c r="R14" s="27"/>
      <c r="U14" s="20"/>
      <c r="V14" s="20"/>
      <c r="W14" s="20"/>
      <c r="X14" s="7"/>
    </row>
    <row r="15" spans="1:24" ht="12">
      <c r="A15" s="1" t="s">
        <v>6</v>
      </c>
      <c r="B15" s="1"/>
      <c r="C15" s="1">
        <v>12045</v>
      </c>
      <c r="D15" s="1"/>
      <c r="E15" s="1">
        <f>C15+(C15*2.8%)</f>
        <v>12382.26</v>
      </c>
      <c r="F15" s="1">
        <f>E15*8.6%</f>
        <v>1064.87436</v>
      </c>
      <c r="G15" s="1"/>
      <c r="H15" s="1">
        <f>E15+F15</f>
        <v>13447.13436</v>
      </c>
      <c r="I15" s="1"/>
      <c r="J15" s="1">
        <f>E15+(E15*2.6%)</f>
        <v>12704.198760000001</v>
      </c>
      <c r="K15" s="1">
        <f>J15*9%</f>
        <v>1143.3778884</v>
      </c>
      <c r="L15" s="1">
        <f>J15+K15</f>
        <v>13847.576648400001</v>
      </c>
      <c r="M15" s="1"/>
      <c r="N15" s="26">
        <f>SUM((J15+(J15*3.3%)))</f>
        <v>13123.437319080002</v>
      </c>
      <c r="O15" s="26">
        <f>SUM(N15*9%)</f>
        <v>1181.1093587172002</v>
      </c>
      <c r="P15" s="26">
        <f>SUM(N15+O15)</f>
        <v>14304.546677797201</v>
      </c>
      <c r="Q15" s="26"/>
      <c r="R15" s="27">
        <f>R7*N15</f>
        <v>26.246874638160005</v>
      </c>
      <c r="U15" s="20">
        <f>SUM((N15+(N15*3.5%)))</f>
        <v>13582.757625247801</v>
      </c>
      <c r="V15" s="20">
        <f>SUM(U15*9.2%)+R15</f>
        <v>1275.8605761609579</v>
      </c>
      <c r="W15" s="20">
        <f>U15+V15</f>
        <v>14858.618201408759</v>
      </c>
      <c r="X15" s="7"/>
    </row>
    <row r="16" spans="1:24" ht="12">
      <c r="A16" s="1" t="s">
        <v>5</v>
      </c>
      <c r="B16" s="1"/>
      <c r="C16" s="1">
        <v>9433</v>
      </c>
      <c r="D16" s="1"/>
      <c r="E16" s="1">
        <f>C16+(C16*2.8%)</f>
        <v>9697.124</v>
      </c>
      <c r="F16" s="1">
        <f>E16*8.6%</f>
        <v>833.9526639999999</v>
      </c>
      <c r="G16" s="1"/>
      <c r="H16" s="1">
        <f>E16+F16</f>
        <v>10531.076664</v>
      </c>
      <c r="I16" s="1"/>
      <c r="J16" s="1">
        <f>E16+(E16*2.6%)</f>
        <v>9949.249224</v>
      </c>
      <c r="K16" s="1">
        <f>J16*9%</f>
        <v>895.4324301599999</v>
      </c>
      <c r="L16" s="1">
        <f>J16+K16</f>
        <v>10844.681654159998</v>
      </c>
      <c r="M16" s="1"/>
      <c r="N16" s="26">
        <f>SUM((J16+(J16*3.3%)))</f>
        <v>10277.574448391999</v>
      </c>
      <c r="O16" s="26">
        <f>SUM(N16*9%)</f>
        <v>924.9817003552798</v>
      </c>
      <c r="P16" s="26">
        <f>SUM(N16+O16)</f>
        <v>11202.556148747279</v>
      </c>
      <c r="Q16" s="26"/>
      <c r="R16" s="27">
        <f>R7*N16</f>
        <v>20.555148896783997</v>
      </c>
      <c r="U16" s="20">
        <f>SUM((N16+(N16*3.5%)))</f>
        <v>10637.289554085719</v>
      </c>
      <c r="V16" s="20">
        <f>SUM(U16*9.2%)+R16</f>
        <v>999.1857878726701</v>
      </c>
      <c r="W16" s="20">
        <f>U16+V16</f>
        <v>11636.475341958389</v>
      </c>
      <c r="X16" s="7"/>
    </row>
    <row r="17" spans="1:24" ht="1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26"/>
      <c r="O17" s="26"/>
      <c r="P17" s="26"/>
      <c r="Q17" s="26"/>
      <c r="R17" s="27"/>
      <c r="U17" s="20"/>
      <c r="V17" s="20"/>
      <c r="W17" s="20"/>
      <c r="X17" s="7"/>
    </row>
    <row r="18" spans="1:24" ht="12">
      <c r="A18" s="1" t="s">
        <v>15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26"/>
      <c r="O18" s="26"/>
      <c r="P18" s="26"/>
      <c r="Q18" s="26"/>
      <c r="R18" s="27"/>
      <c r="U18" s="20"/>
      <c r="V18" s="20"/>
      <c r="W18" s="20"/>
      <c r="X18" s="7"/>
    </row>
    <row r="19" spans="1:24" ht="12">
      <c r="A19" s="1" t="s">
        <v>6</v>
      </c>
      <c r="B19" s="1"/>
      <c r="C19" s="1">
        <v>339</v>
      </c>
      <c r="D19" s="1"/>
      <c r="E19" s="1">
        <f>C19+(C19*2.8%)</f>
        <v>348.492</v>
      </c>
      <c r="F19" s="1">
        <f>E19*8.6%</f>
        <v>29.970312</v>
      </c>
      <c r="G19" s="1"/>
      <c r="H19" s="1">
        <f>E19+F19</f>
        <v>378.462312</v>
      </c>
      <c r="I19" s="1"/>
      <c r="J19" s="1">
        <f>E19+(E19*2.6%)</f>
        <v>357.552792</v>
      </c>
      <c r="K19" s="1">
        <f>J19*9%</f>
        <v>32.17975128</v>
      </c>
      <c r="L19" s="1">
        <f>J19+K19</f>
        <v>389.73254328</v>
      </c>
      <c r="M19" s="1"/>
      <c r="N19" s="26">
        <f>SUM((J19+(J19*3.3%)))</f>
        <v>369.352034136</v>
      </c>
      <c r="O19" s="26">
        <f>SUM(N19*9%)</f>
        <v>33.24168307224</v>
      </c>
      <c r="P19" s="26">
        <f>SUM(N19+O19)</f>
        <v>402.59371720824</v>
      </c>
      <c r="Q19" s="26"/>
      <c r="R19" s="27">
        <f>R7*N19</f>
        <v>0.738704068272</v>
      </c>
      <c r="U19" s="20">
        <f>SUM((N19+(N19*3.5%)))</f>
        <v>382.27935533076</v>
      </c>
      <c r="V19" s="20">
        <f>SUM(U19*9.2%)+R19</f>
        <v>35.90840475870192</v>
      </c>
      <c r="W19" s="20">
        <f>U19+V19</f>
        <v>418.1877600894619</v>
      </c>
      <c r="X19" s="7"/>
    </row>
    <row r="20" spans="1:24" ht="12">
      <c r="A20" s="1" t="s">
        <v>5</v>
      </c>
      <c r="B20" s="1"/>
      <c r="C20" s="1">
        <v>266</v>
      </c>
      <c r="D20" s="1"/>
      <c r="E20" s="1">
        <f>C20+(C20*2.8%)</f>
        <v>273.448</v>
      </c>
      <c r="F20" s="1">
        <f>E20*8.6%</f>
        <v>23.516527999999997</v>
      </c>
      <c r="G20" s="1"/>
      <c r="H20" s="1">
        <f>E20+F20</f>
        <v>296.964528</v>
      </c>
      <c r="I20" s="1"/>
      <c r="J20" s="1">
        <f>E20+(E20*2.6%)</f>
        <v>280.557648</v>
      </c>
      <c r="K20" s="1">
        <f>J20*9%</f>
        <v>25.250188319999996</v>
      </c>
      <c r="L20" s="1">
        <f>J20+K20</f>
        <v>305.80783632</v>
      </c>
      <c r="M20" s="1"/>
      <c r="N20" s="26">
        <f>SUM((J20+(J20*3.3%)))</f>
        <v>289.816050384</v>
      </c>
      <c r="O20" s="26">
        <f>SUM(N20*9%)</f>
        <v>26.083444534559998</v>
      </c>
      <c r="P20" s="26">
        <f>SUM(N20+O20)</f>
        <v>315.89949491856</v>
      </c>
      <c r="Q20" s="26"/>
      <c r="R20" s="27">
        <f>R7*N20</f>
        <v>0.579632100768</v>
      </c>
      <c r="U20" s="20">
        <f>SUM((N20+(N20*3.5%)))</f>
        <v>299.95961214744</v>
      </c>
      <c r="V20" s="20">
        <f>SUM(U20*9.2%)+R20</f>
        <v>28.175916418332477</v>
      </c>
      <c r="W20" s="20">
        <f>U20+V20</f>
        <v>328.13552856577246</v>
      </c>
      <c r="X20" s="7"/>
    </row>
    <row r="21" spans="1:24" ht="1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26"/>
      <c r="O21" s="26"/>
      <c r="P21" s="26"/>
      <c r="Q21" s="26"/>
      <c r="R21" s="27"/>
      <c r="U21" s="20"/>
      <c r="V21" s="20"/>
      <c r="W21" s="20"/>
      <c r="X21" s="7"/>
    </row>
    <row r="22" spans="1:24" ht="12.75">
      <c r="A22" s="5" t="s">
        <v>8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6"/>
      <c r="O22" s="26"/>
      <c r="P22" s="26"/>
      <c r="Q22" s="26"/>
      <c r="R22" s="27"/>
      <c r="U22" s="20"/>
      <c r="V22" s="20"/>
      <c r="W22" s="20"/>
      <c r="X22" s="7"/>
    </row>
    <row r="23" spans="1:24" ht="12">
      <c r="A23" s="1" t="s">
        <v>7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26"/>
      <c r="O23" s="26"/>
      <c r="P23" s="26"/>
      <c r="Q23" s="26"/>
      <c r="R23" s="27"/>
      <c r="U23" s="20"/>
      <c r="V23" s="20"/>
      <c r="W23" s="20"/>
      <c r="X23" s="7"/>
    </row>
    <row r="24" spans="1:24" ht="12">
      <c r="A24" s="1" t="s">
        <v>6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26"/>
      <c r="O24" s="26"/>
      <c r="P24" s="26"/>
      <c r="Q24" s="26"/>
      <c r="R24" s="27"/>
      <c r="U24" s="20"/>
      <c r="V24" s="20"/>
      <c r="W24" s="20"/>
      <c r="X24" s="7"/>
    </row>
    <row r="25" spans="1:24" ht="12">
      <c r="A25" s="1" t="s">
        <v>9</v>
      </c>
      <c r="B25" s="1"/>
      <c r="C25" s="1">
        <v>1709</v>
      </c>
      <c r="D25" s="1"/>
      <c r="E25" s="1">
        <f>C25+(C25*2.8%)</f>
        <v>1756.852</v>
      </c>
      <c r="F25" s="1">
        <f>E25*8.6%</f>
        <v>151.089272</v>
      </c>
      <c r="G25" s="1"/>
      <c r="H25" s="1">
        <f>E25+F25</f>
        <v>1907.941272</v>
      </c>
      <c r="I25" s="1"/>
      <c r="J25" s="1">
        <f>E25+(E25*2.6%)</f>
        <v>1802.530152</v>
      </c>
      <c r="K25" s="1">
        <f>J25*9%</f>
        <v>162.22771368</v>
      </c>
      <c r="L25" s="1">
        <f>J25+K25</f>
        <v>1964.7578656800001</v>
      </c>
      <c r="M25" s="1"/>
      <c r="N25" s="26">
        <f>SUM((J25+(J25*3.3%)))</f>
        <v>1862.013647016</v>
      </c>
      <c r="O25" s="26">
        <f>SUM(N25*9%)</f>
        <v>167.58122823144</v>
      </c>
      <c r="P25" s="26">
        <f>SUM(N25+O25)</f>
        <v>2029.59487524744</v>
      </c>
      <c r="Q25" s="26"/>
      <c r="R25" s="32">
        <f>N25*R7</f>
        <v>3.724027294032</v>
      </c>
      <c r="U25" s="20">
        <f>SUM((N25+(N25*3.5%)))</f>
        <v>1927.18412466156</v>
      </c>
      <c r="V25" s="20">
        <f>SUM(U25*9.2%)+R25</f>
        <v>181.0249667628955</v>
      </c>
      <c r="W25" s="20">
        <f>U25+V25</f>
        <v>2108.2090914244554</v>
      </c>
      <c r="X25" s="7"/>
    </row>
    <row r="26" spans="1:24" ht="12">
      <c r="A26" s="1" t="s">
        <v>10</v>
      </c>
      <c r="B26" s="1"/>
      <c r="C26" s="1">
        <v>1869</v>
      </c>
      <c r="D26" s="1"/>
      <c r="E26" s="1">
        <f>C26+(C26*2.8%)</f>
        <v>1921.3319999999999</v>
      </c>
      <c r="F26" s="1">
        <f>E26*8.6%</f>
        <v>165.23455199999998</v>
      </c>
      <c r="G26" s="1"/>
      <c r="H26" s="1">
        <f>E26+F26</f>
        <v>2086.566552</v>
      </c>
      <c r="I26" s="1"/>
      <c r="J26" s="1">
        <f>E26+(E26*2.6%)</f>
        <v>1971.2866319999998</v>
      </c>
      <c r="K26" s="1">
        <f>J26*9%</f>
        <v>177.41579688</v>
      </c>
      <c r="L26" s="1">
        <f>J26+K26</f>
        <v>2148.70242888</v>
      </c>
      <c r="M26" s="1"/>
      <c r="N26" s="26">
        <f>SUM((J26+(J26*3.3%)))</f>
        <v>2036.3390908559998</v>
      </c>
      <c r="O26" s="26">
        <f>SUM(N26*9%)</f>
        <v>183.27051817703997</v>
      </c>
      <c r="P26" s="26">
        <f>SUM(N26+O26)</f>
        <v>2219.6096090330398</v>
      </c>
      <c r="Q26" s="26"/>
      <c r="R26" s="27">
        <f>R7*N26</f>
        <v>4.072678181712</v>
      </c>
      <c r="U26" s="20">
        <f>SUM((N26+(N26*3.5%)))</f>
        <v>2107.6109590359597</v>
      </c>
      <c r="V26" s="20">
        <f>SUM(U26*9.2%)+R26</f>
        <v>197.9728864130203</v>
      </c>
      <c r="W26" s="20">
        <f>U26+V26</f>
        <v>2305.58384544898</v>
      </c>
      <c r="X26" s="7"/>
    </row>
    <row r="27" spans="1:24" ht="12">
      <c r="A27" s="1" t="s">
        <v>5</v>
      </c>
      <c r="B27" s="1"/>
      <c r="C27" s="1">
        <v>1752</v>
      </c>
      <c r="D27" s="1"/>
      <c r="E27" s="1">
        <f>C27+(C27*2.8%)</f>
        <v>1801.056</v>
      </c>
      <c r="F27" s="1">
        <f>E27*8.6%</f>
        <v>154.890816</v>
      </c>
      <c r="G27" s="1"/>
      <c r="H27" s="1">
        <f>E27+F27</f>
        <v>1955.9468160000001</v>
      </c>
      <c r="I27" s="1"/>
      <c r="J27" s="1">
        <f>E27+(E27*2.6%)</f>
        <v>1847.883456</v>
      </c>
      <c r="K27" s="1">
        <f>J27*9%</f>
        <v>166.30951104</v>
      </c>
      <c r="L27" s="1">
        <f>J27+K27</f>
        <v>2014.19296704</v>
      </c>
      <c r="M27" s="1"/>
      <c r="N27" s="26">
        <f>SUM((J27+(J27*3.3%)))</f>
        <v>1908.863610048</v>
      </c>
      <c r="O27" s="26">
        <f>SUM(N27*9%)</f>
        <v>171.79772490432</v>
      </c>
      <c r="P27" s="26">
        <f>SUM(N27+O27)</f>
        <v>2080.66133495232</v>
      </c>
      <c r="Q27" s="26"/>
      <c r="R27" s="27">
        <f>N27*R7</f>
        <v>3.817727220096</v>
      </c>
      <c r="U27" s="20">
        <f>SUM((N27+(N27*3.5%)))</f>
        <v>1975.67383639968</v>
      </c>
      <c r="V27" s="20">
        <f>SUM(U27*9.2%)+R27</f>
        <v>185.57972016886657</v>
      </c>
      <c r="W27" s="20">
        <v>2162</v>
      </c>
      <c r="X27" s="7"/>
    </row>
    <row r="28" spans="1:24" ht="1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26"/>
      <c r="O28" s="26"/>
      <c r="P28" s="26"/>
      <c r="Q28" s="26"/>
      <c r="R28" s="27"/>
      <c r="U28" s="20"/>
      <c r="V28" s="20"/>
      <c r="W28" s="20"/>
      <c r="X28" s="7"/>
    </row>
    <row r="29" spans="1:24" ht="12">
      <c r="A29" s="1" t="s">
        <v>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26"/>
      <c r="O29" s="26"/>
      <c r="P29" s="26"/>
      <c r="Q29" s="26"/>
      <c r="R29" s="27"/>
      <c r="U29" s="20"/>
      <c r="V29" s="20"/>
      <c r="W29" s="20"/>
      <c r="X29" s="7"/>
    </row>
    <row r="30" spans="1:24" ht="12">
      <c r="A30" s="1" t="s">
        <v>6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26"/>
      <c r="O30" s="26"/>
      <c r="P30" s="26"/>
      <c r="Q30" s="26"/>
      <c r="R30" s="27"/>
      <c r="U30" s="20"/>
      <c r="V30" s="20"/>
      <c r="W30" s="20"/>
      <c r="X30" s="7"/>
    </row>
    <row r="31" spans="1:24" ht="12">
      <c r="A31" s="1" t="s">
        <v>9</v>
      </c>
      <c r="B31" s="1"/>
      <c r="C31" s="1">
        <v>8320</v>
      </c>
      <c r="D31" s="1"/>
      <c r="E31" s="1">
        <f>C31+(C31*2.8%)</f>
        <v>8552.96</v>
      </c>
      <c r="F31" s="1">
        <f>E31*8.6%</f>
        <v>735.5545599999998</v>
      </c>
      <c r="G31" s="1"/>
      <c r="H31" s="1">
        <f>E31+F31</f>
        <v>9288.51456</v>
      </c>
      <c r="I31" s="1"/>
      <c r="J31" s="1">
        <f>E31+(E31*2.6%)</f>
        <v>8775.336959999999</v>
      </c>
      <c r="K31" s="1">
        <f>J31*9%</f>
        <v>789.7803263999998</v>
      </c>
      <c r="L31" s="1">
        <f>J31+K31</f>
        <v>9565.117286399998</v>
      </c>
      <c r="M31" s="1"/>
      <c r="N31" s="26">
        <f>SUM((J31+(J31*3.3%)))</f>
        <v>9064.923079679998</v>
      </c>
      <c r="O31" s="26">
        <f>SUM(N31*9%)</f>
        <v>815.8430771711999</v>
      </c>
      <c r="P31" s="26">
        <f>SUM(N31+O31)</f>
        <v>9880.766156851198</v>
      </c>
      <c r="Q31" s="26"/>
      <c r="R31" s="27">
        <f>N31*R7</f>
        <v>18.129846159359996</v>
      </c>
      <c r="U31" s="20">
        <f>SUM((N31+(N31*3.5%)))</f>
        <v>9382.195387468799</v>
      </c>
      <c r="V31" s="20">
        <f>SUM(U31*9.2%)+R31</f>
        <v>881.2918218064895</v>
      </c>
      <c r="W31" s="20">
        <f>U31+V31</f>
        <v>10263.487209275288</v>
      </c>
      <c r="X31" s="7"/>
    </row>
    <row r="32" spans="1:24" ht="12">
      <c r="A32" s="1" t="s">
        <v>10</v>
      </c>
      <c r="B32" s="1"/>
      <c r="C32" s="1">
        <v>8861</v>
      </c>
      <c r="D32" s="1"/>
      <c r="E32" s="1">
        <f>C32+(C32*2.8%)</f>
        <v>9109.108</v>
      </c>
      <c r="F32" s="1">
        <f>E32*8.6%</f>
        <v>783.383288</v>
      </c>
      <c r="G32" s="1"/>
      <c r="H32" s="1">
        <f>E32+F32</f>
        <v>9892.491288000001</v>
      </c>
      <c r="I32" s="1"/>
      <c r="J32" s="1">
        <f>E32+(E32*2.6%)</f>
        <v>9345.944808</v>
      </c>
      <c r="K32" s="1">
        <f>J32*9%</f>
        <v>841.13503272</v>
      </c>
      <c r="L32" s="1">
        <f>J32+K32</f>
        <v>10187.07984072</v>
      </c>
      <c r="M32" s="1"/>
      <c r="N32" s="26">
        <f>SUM((J32+(J32*3.3%)))</f>
        <v>9654.360986664</v>
      </c>
      <c r="O32" s="26">
        <f>SUM(N32*9%)</f>
        <v>868.8924887997599</v>
      </c>
      <c r="P32" s="26">
        <f>SUM(N32+O32)</f>
        <v>10523.25347546376</v>
      </c>
      <c r="Q32" s="26"/>
      <c r="R32" s="27">
        <f>R7*N32</f>
        <v>19.308721973328</v>
      </c>
      <c r="U32" s="20">
        <f>SUM((N32+(N32*3.5%)))</f>
        <v>9992.26362119724</v>
      </c>
      <c r="V32" s="20">
        <f>SUM(U32*9.2%)+R32</f>
        <v>938.5969751234742</v>
      </c>
      <c r="W32" s="20">
        <f>U32+V32</f>
        <v>10930.860596320714</v>
      </c>
      <c r="X32" s="7"/>
    </row>
    <row r="33" spans="1:24" ht="12">
      <c r="A33" s="1" t="s">
        <v>5</v>
      </c>
      <c r="B33" s="1"/>
      <c r="C33" s="1">
        <v>7759</v>
      </c>
      <c r="D33" s="1"/>
      <c r="E33" s="1">
        <f>C33+(C33*2.8%)</f>
        <v>7976.252</v>
      </c>
      <c r="F33" s="1">
        <f>E33*8.6%</f>
        <v>685.957672</v>
      </c>
      <c r="G33" s="1"/>
      <c r="H33" s="1">
        <f>E33+F33</f>
        <v>8662.209672</v>
      </c>
      <c r="I33" s="1"/>
      <c r="J33" s="1">
        <f>E33+(E33*2.6%)</f>
        <v>8183.634552</v>
      </c>
      <c r="K33" s="1">
        <f>J33*9%</f>
        <v>736.52710968</v>
      </c>
      <c r="L33" s="1">
        <f>J33+K33</f>
        <v>8920.16166168</v>
      </c>
      <c r="M33" s="1"/>
      <c r="N33" s="26">
        <f>SUM((J33+(J33*3.3%)))</f>
        <v>8453.694492216</v>
      </c>
      <c r="O33" s="26">
        <f>SUM(N33*9%)</f>
        <v>760.83250429944</v>
      </c>
      <c r="P33" s="26">
        <f>SUM(N33+O33)</f>
        <v>9214.52699651544</v>
      </c>
      <c r="Q33" s="26"/>
      <c r="R33" s="27">
        <f>R7*N33</f>
        <v>16.907388984432</v>
      </c>
      <c r="U33" s="20">
        <f>SUM((N33+(N33*3.5%)))</f>
        <v>8749.57379944356</v>
      </c>
      <c r="V33" s="20">
        <f>SUM(U33*9.2%)+R33</f>
        <v>821.8681785332395</v>
      </c>
      <c r="W33" s="20">
        <v>9572</v>
      </c>
      <c r="X33" s="7"/>
    </row>
    <row r="34" spans="1:24" ht="1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26"/>
      <c r="O34" s="26"/>
      <c r="P34" s="26"/>
      <c r="Q34" s="26"/>
      <c r="R34" s="27"/>
      <c r="U34" s="20"/>
      <c r="V34" s="20"/>
      <c r="W34" s="20"/>
      <c r="X34" s="7"/>
    </row>
    <row r="35" spans="1:24" ht="12">
      <c r="A35" s="1" t="s">
        <v>15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26"/>
      <c r="O35" s="26"/>
      <c r="P35" s="26"/>
      <c r="Q35" s="26"/>
      <c r="R35" s="27"/>
      <c r="U35" s="20"/>
      <c r="V35" s="20"/>
      <c r="W35" s="20"/>
      <c r="X35" s="7"/>
    </row>
    <row r="36" spans="1:24" ht="12">
      <c r="A36" s="1" t="s">
        <v>6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26"/>
      <c r="O36" s="26"/>
      <c r="P36" s="26"/>
      <c r="Q36" s="26"/>
      <c r="R36" s="27"/>
      <c r="U36" s="20"/>
      <c r="V36" s="20"/>
      <c r="W36" s="20"/>
      <c r="X36" s="7"/>
    </row>
    <row r="37" spans="1:24" ht="12">
      <c r="A37" s="1" t="s">
        <v>9</v>
      </c>
      <c r="B37" s="1"/>
      <c r="C37" s="1">
        <v>241</v>
      </c>
      <c r="D37" s="1"/>
      <c r="E37" s="1">
        <f>C37+(C37*2.8%)</f>
        <v>247.748</v>
      </c>
      <c r="F37" s="1">
        <f>E37*8.6%</f>
        <v>21.306327999999997</v>
      </c>
      <c r="G37" s="1"/>
      <c r="H37" s="1">
        <f>E37+F37</f>
        <v>269.054328</v>
      </c>
      <c r="I37" s="1"/>
      <c r="J37" s="1">
        <f>E37+(E37*2.6%)</f>
        <v>254.189448</v>
      </c>
      <c r="K37" s="1">
        <f>J37*9%</f>
        <v>22.87705032</v>
      </c>
      <c r="L37" s="1">
        <f>J37+K37</f>
        <v>277.06649832</v>
      </c>
      <c r="M37" s="1"/>
      <c r="N37" s="26">
        <f>SUM((J37+(J37*3.3%)))</f>
        <v>262.577699784</v>
      </c>
      <c r="O37" s="26">
        <f>SUM(N37*9%)</f>
        <v>23.63199298056</v>
      </c>
      <c r="P37" s="26">
        <f>SUM(N37+O37)</f>
        <v>286.20969276456003</v>
      </c>
      <c r="Q37" s="26"/>
      <c r="R37" s="27">
        <f>N37*R7</f>
        <v>0.5251553995680001</v>
      </c>
      <c r="U37" s="20">
        <f>SUM((N37+(N37*3.5%)))</f>
        <v>271.76791927644</v>
      </c>
      <c r="V37" s="20">
        <f>SUM(U37*9.2%)+R37</f>
        <v>25.52780397300048</v>
      </c>
      <c r="W37" s="20">
        <v>298</v>
      </c>
      <c r="X37" s="7"/>
    </row>
    <row r="38" spans="1:24" ht="12">
      <c r="A38" s="1" t="s">
        <v>10</v>
      </c>
      <c r="B38" s="1"/>
      <c r="C38" s="1">
        <v>233</v>
      </c>
      <c r="D38" s="1"/>
      <c r="E38" s="1">
        <f>C38+(C38*2.8%)</f>
        <v>239.524</v>
      </c>
      <c r="F38" s="1">
        <f>E38*8.6%</f>
        <v>20.599064</v>
      </c>
      <c r="G38" s="1"/>
      <c r="H38" s="1">
        <f>E38+F38</f>
        <v>260.123064</v>
      </c>
      <c r="I38" s="1"/>
      <c r="J38" s="1">
        <f>E38+(E38*2.6%)</f>
        <v>245.751624</v>
      </c>
      <c r="K38" s="1">
        <f>J38*9%</f>
        <v>22.11764616</v>
      </c>
      <c r="L38" s="1">
        <f>J38+K38</f>
        <v>267.86927016</v>
      </c>
      <c r="M38" s="1"/>
      <c r="N38" s="26">
        <f>SUM((J38+(J38*3.3%)))</f>
        <v>253.86142759199998</v>
      </c>
      <c r="O38" s="26">
        <f>SUM(N38*9%)</f>
        <v>22.847528483279998</v>
      </c>
      <c r="P38" s="26">
        <f>SUM(N38+O38)</f>
        <v>276.70895607527996</v>
      </c>
      <c r="Q38" s="26"/>
      <c r="R38" s="27">
        <f>R7*N38</f>
        <v>0.507722855184</v>
      </c>
      <c r="U38" s="20">
        <f>SUM((N38+(N38*3.5%)))</f>
        <v>262.74657755772</v>
      </c>
      <c r="V38" s="20">
        <f>SUM(U38*9.2%)+R38</f>
        <v>24.68040799049424</v>
      </c>
      <c r="W38" s="20">
        <v>288</v>
      </c>
      <c r="X38" s="7"/>
    </row>
    <row r="39" spans="1:24" ht="12">
      <c r="A39" s="1" t="s">
        <v>5</v>
      </c>
      <c r="B39" s="1"/>
      <c r="C39" s="1">
        <v>219</v>
      </c>
      <c r="D39" s="1"/>
      <c r="E39" s="1">
        <f>C39+(C39*2.8%)</f>
        <v>225.132</v>
      </c>
      <c r="F39" s="1">
        <f>E39*8.6%</f>
        <v>19.361352</v>
      </c>
      <c r="G39" s="1"/>
      <c r="H39" s="1">
        <f>E39+F39</f>
        <v>244.49335200000002</v>
      </c>
      <c r="I39" s="1"/>
      <c r="J39" s="1">
        <f>E39+(E39*2.6%)</f>
        <v>230.985432</v>
      </c>
      <c r="K39" s="1">
        <f>J39*9%</f>
        <v>20.78868888</v>
      </c>
      <c r="L39" s="1">
        <f>J39+K39</f>
        <v>251.77412088</v>
      </c>
      <c r="M39" s="1"/>
      <c r="N39" s="26">
        <f>SUM((J39+(J39*3.3%)))</f>
        <v>238.607951256</v>
      </c>
      <c r="O39" s="26">
        <f>SUM(N39*9%)</f>
        <v>21.47471561304</v>
      </c>
      <c r="P39" s="26">
        <f>SUM(N39+O39)</f>
        <v>260.08266686904</v>
      </c>
      <c r="Q39" s="26"/>
      <c r="R39" s="27">
        <f>R7*N39</f>
        <v>0.477215902512</v>
      </c>
      <c r="U39" s="20">
        <f>SUM((N39+(N39*3.5%)))</f>
        <v>246.95922954996</v>
      </c>
      <c r="V39" s="20">
        <f>SUM(U39*9.2%)+R39</f>
        <v>23.19746502110832</v>
      </c>
      <c r="W39" s="20">
        <f>U39+V39</f>
        <v>270.15669457106833</v>
      </c>
      <c r="X39" s="7"/>
    </row>
    <row r="40" spans="1:24" ht="1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6"/>
      <c r="O40" s="26"/>
      <c r="P40" s="26"/>
      <c r="Q40" s="26"/>
      <c r="R40" s="27"/>
      <c r="U40" s="20"/>
      <c r="V40" s="20"/>
      <c r="W40" s="20"/>
      <c r="X40" s="7"/>
    </row>
    <row r="41" spans="1:24" ht="12.75">
      <c r="A41" s="5" t="s">
        <v>11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26"/>
      <c r="O41" s="26"/>
      <c r="P41" s="26"/>
      <c r="Q41" s="26"/>
      <c r="R41" s="27"/>
      <c r="U41" s="20"/>
      <c r="V41" s="20"/>
      <c r="W41" s="20"/>
      <c r="X41" s="7"/>
    </row>
    <row r="42" spans="1:24" ht="12">
      <c r="A42" s="1" t="s">
        <v>7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26"/>
      <c r="O42" s="26"/>
      <c r="P42" s="26"/>
      <c r="Q42" s="26"/>
      <c r="R42" s="27"/>
      <c r="U42" s="20"/>
      <c r="V42" s="20"/>
      <c r="W42" s="20"/>
      <c r="X42" s="7"/>
    </row>
    <row r="43" spans="1:24" ht="12">
      <c r="A43" s="1" t="s">
        <v>6</v>
      </c>
      <c r="B43" s="1"/>
      <c r="C43" s="1">
        <v>1745</v>
      </c>
      <c r="D43" s="1"/>
      <c r="E43" s="1">
        <f>C43+(C43*2.8%)</f>
        <v>1793.86</v>
      </c>
      <c r="F43" s="1">
        <f>E43*8.6%</f>
        <v>154.27195999999998</v>
      </c>
      <c r="G43" s="1"/>
      <c r="H43" s="1">
        <f>E43+F43</f>
        <v>1948.13196</v>
      </c>
      <c r="I43" s="1"/>
      <c r="J43" s="1">
        <f>E43+(E43*2.6%)</f>
        <v>1840.50036</v>
      </c>
      <c r="K43" s="1">
        <f>J43*9%</f>
        <v>165.6450324</v>
      </c>
      <c r="L43" s="1">
        <f>J43+K43</f>
        <v>2006.1453924</v>
      </c>
      <c r="M43" s="1"/>
      <c r="N43" s="26">
        <f>SUM((J43+(J43*3.3%)))</f>
        <v>1901.23687188</v>
      </c>
      <c r="O43" s="26">
        <f>SUM(N43*9%)</f>
        <v>171.1113184692</v>
      </c>
      <c r="P43" s="26">
        <f>SUM(N43+O43)</f>
        <v>2072.3481903492</v>
      </c>
      <c r="Q43" s="26"/>
      <c r="R43" s="27">
        <f>R7*N43</f>
        <v>3.8024737437600002</v>
      </c>
      <c r="U43" s="20">
        <f>SUM((N43+(N43*3.5%)))</f>
        <v>1967.7801623958</v>
      </c>
      <c r="V43" s="20">
        <f>SUM(U43*9.2%)+R43</f>
        <v>184.8382486841736</v>
      </c>
      <c r="W43" s="20">
        <f>U43+V43</f>
        <v>2152.6184110799736</v>
      </c>
      <c r="X43" s="7"/>
    </row>
    <row r="44" spans="1:24" ht="12">
      <c r="A44" s="1" t="s">
        <v>5</v>
      </c>
      <c r="B44" s="1"/>
      <c r="C44" s="1">
        <v>1562</v>
      </c>
      <c r="D44" s="1"/>
      <c r="E44" s="1">
        <f>C44+(C44*2.8%)</f>
        <v>1605.736</v>
      </c>
      <c r="F44" s="1">
        <f>E44*8.6%</f>
        <v>138.093296</v>
      </c>
      <c r="G44" s="1"/>
      <c r="H44" s="1">
        <f>E44+F44</f>
        <v>1743.829296</v>
      </c>
      <c r="I44" s="1"/>
      <c r="J44" s="1">
        <f>E44+(E44*2.6%)</f>
        <v>1647.485136</v>
      </c>
      <c r="K44" s="1">
        <f>J44*9%</f>
        <v>148.27366224</v>
      </c>
      <c r="L44" s="1">
        <f>J44+K44</f>
        <v>1795.75879824</v>
      </c>
      <c r="M44" s="1"/>
      <c r="N44" s="26">
        <f>SUM((J44+(J44*3.3%)))</f>
        <v>1701.852145488</v>
      </c>
      <c r="O44" s="26">
        <f>SUM(N44*9%)</f>
        <v>153.16669309391997</v>
      </c>
      <c r="P44" s="26">
        <f>SUM(N44+O44)</f>
        <v>1855.01883858192</v>
      </c>
      <c r="Q44" s="26"/>
      <c r="R44" s="27">
        <f>R7*N44</f>
        <v>3.403704290976</v>
      </c>
      <c r="U44" s="20">
        <f>SUM((N44+(N44*3.5%)))</f>
        <v>1761.4169705800798</v>
      </c>
      <c r="V44" s="20">
        <f>SUM(U44*9.2%)+R44</f>
        <v>165.45406558434334</v>
      </c>
      <c r="W44" s="20">
        <v>1926</v>
      </c>
      <c r="X44" s="7"/>
    </row>
    <row r="45" spans="1:24" ht="1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26"/>
      <c r="O45" s="26"/>
      <c r="P45" s="26"/>
      <c r="Q45" s="26"/>
      <c r="R45" s="27"/>
      <c r="U45" s="20"/>
      <c r="V45" s="20"/>
      <c r="W45" s="20"/>
      <c r="X45" s="7"/>
    </row>
    <row r="46" spans="1:24" ht="12">
      <c r="A46" s="1" t="s">
        <v>4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26"/>
      <c r="O46" s="26"/>
      <c r="P46" s="26"/>
      <c r="Q46" s="26"/>
      <c r="R46" s="27"/>
      <c r="U46" s="20"/>
      <c r="V46" s="20"/>
      <c r="W46" s="20"/>
      <c r="X46" s="7"/>
    </row>
    <row r="47" spans="1:24" ht="12">
      <c r="A47" s="1" t="s">
        <v>6</v>
      </c>
      <c r="B47" s="1"/>
      <c r="C47" s="1">
        <v>7741</v>
      </c>
      <c r="D47" s="1"/>
      <c r="E47" s="1">
        <f>C47+(C47*2.8%)</f>
        <v>7957.748</v>
      </c>
      <c r="F47" s="1">
        <f>E47*8.6%</f>
        <v>684.366328</v>
      </c>
      <c r="G47" s="1"/>
      <c r="H47" s="1">
        <f>E47+F47</f>
        <v>8642.114328</v>
      </c>
      <c r="I47" s="1"/>
      <c r="J47" s="1">
        <f>E47+(E47*2.6%)</f>
        <v>8164.649447999999</v>
      </c>
      <c r="K47" s="1">
        <f>J47*9%</f>
        <v>734.8184503199999</v>
      </c>
      <c r="L47" s="1">
        <f>J47+K47</f>
        <v>8899.46789832</v>
      </c>
      <c r="M47" s="1"/>
      <c r="N47" s="26">
        <f>SUM((J47+(J47*3.3%)))</f>
        <v>8434.082879783999</v>
      </c>
      <c r="O47" s="26">
        <f>SUM(N47*9%)</f>
        <v>759.0674591805598</v>
      </c>
      <c r="P47" s="26">
        <f>SUM(N47+O47)</f>
        <v>9193.150338964559</v>
      </c>
      <c r="Q47" s="26"/>
      <c r="R47" s="27">
        <f>R7*N47</f>
        <v>16.868165759567997</v>
      </c>
      <c r="U47" s="20">
        <f>SUM((N47+(N47*3.5%)))</f>
        <v>8729.275780576438</v>
      </c>
      <c r="V47" s="20">
        <f>SUM(U47*9.2%)+R47</f>
        <v>819.9615375726003</v>
      </c>
      <c r="W47" s="20">
        <f>U47+V47</f>
        <v>9549.237318149038</v>
      </c>
      <c r="X47" s="7"/>
    </row>
    <row r="48" spans="1:24" ht="12">
      <c r="A48" s="1" t="s">
        <v>5</v>
      </c>
      <c r="B48" s="1"/>
      <c r="C48" s="1">
        <v>6925</v>
      </c>
      <c r="D48" s="1"/>
      <c r="E48" s="1">
        <f>C48+(C48*2.8%)</f>
        <v>7118.9</v>
      </c>
      <c r="F48" s="1">
        <f>E48*8.6%</f>
        <v>612.2253999999999</v>
      </c>
      <c r="G48" s="1"/>
      <c r="H48" s="1">
        <f>E48+F48</f>
        <v>7731.1254</v>
      </c>
      <c r="I48" s="1"/>
      <c r="J48" s="1">
        <f>E48+(E48*2.6%)</f>
        <v>7303.9914</v>
      </c>
      <c r="K48" s="1">
        <f>J48*9%</f>
        <v>657.3592259999999</v>
      </c>
      <c r="L48" s="1">
        <f>J48+K48</f>
        <v>7961.3506259999995</v>
      </c>
      <c r="M48" s="1"/>
      <c r="N48" s="26">
        <f>SUM((J48+(J48*3.3%)))</f>
        <v>7545.0231162</v>
      </c>
      <c r="O48" s="26">
        <f>SUM(N48*9%)</f>
        <v>679.052080458</v>
      </c>
      <c r="P48" s="26">
        <f>SUM(N48+O48)</f>
        <v>8224.075196658</v>
      </c>
      <c r="Q48" s="26"/>
      <c r="R48" s="27">
        <f>R7*N48</f>
        <v>15.0900462324</v>
      </c>
      <c r="U48" s="20">
        <f>SUM((N48+(N48*3.5%)))</f>
        <v>7809.098925267</v>
      </c>
      <c r="V48" s="20">
        <f>SUM(U48*9.2%)+R48</f>
        <v>733.527147356964</v>
      </c>
      <c r="W48" s="20">
        <f>U48+V48</f>
        <v>8542.626072623963</v>
      </c>
      <c r="X48" s="7"/>
    </row>
    <row r="49" spans="1:24" ht="1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26"/>
      <c r="O49" s="26"/>
      <c r="P49" s="26"/>
      <c r="Q49" s="26"/>
      <c r="R49" s="27"/>
      <c r="U49" s="20"/>
      <c r="V49" s="20"/>
      <c r="W49" s="20"/>
      <c r="X49" s="7"/>
    </row>
    <row r="50" spans="1:24" ht="12">
      <c r="A50" s="1" t="s">
        <v>15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26"/>
      <c r="O50" s="26"/>
      <c r="P50" s="26"/>
      <c r="Q50" s="26"/>
      <c r="R50" s="27"/>
      <c r="U50" s="20"/>
      <c r="V50" s="20"/>
      <c r="W50" s="20"/>
      <c r="X50" s="7"/>
    </row>
    <row r="51" spans="1:24" ht="12">
      <c r="A51" s="1" t="s">
        <v>6</v>
      </c>
      <c r="B51" s="1"/>
      <c r="C51" s="1">
        <v>218</v>
      </c>
      <c r="D51" s="1"/>
      <c r="E51" s="1">
        <f>C51+(C51*2.8%)</f>
        <v>224.10399999999998</v>
      </c>
      <c r="F51" s="1">
        <f>E51*8.6%</f>
        <v>19.272943999999995</v>
      </c>
      <c r="G51" s="1"/>
      <c r="H51" s="1">
        <f>E51+F51</f>
        <v>243.37694399999998</v>
      </c>
      <c r="I51" s="1"/>
      <c r="J51" s="1">
        <f>E51+(E51*2.6%)</f>
        <v>229.930704</v>
      </c>
      <c r="K51" s="1">
        <f>J51*9%</f>
        <v>20.69376336</v>
      </c>
      <c r="L51" s="1">
        <f>J51+K51</f>
        <v>250.62446735999998</v>
      </c>
      <c r="M51" s="1"/>
      <c r="N51" s="26">
        <f>SUM((J51+(J51*3.3%)))</f>
        <v>237.518417232</v>
      </c>
      <c r="O51" s="26">
        <f>SUM(N51*9%)</f>
        <v>21.376657550879997</v>
      </c>
      <c r="P51" s="26">
        <f>SUM(N51+O51)</f>
        <v>258.89507478288</v>
      </c>
      <c r="Q51" s="26"/>
      <c r="R51" s="27">
        <f>R7*N51</f>
        <v>0.47503683446399997</v>
      </c>
      <c r="U51" s="20">
        <f>SUM((N51+(N51*3.5%)))</f>
        <v>245.83156183512</v>
      </c>
      <c r="V51" s="20">
        <f>SUM(U51*9.2%)+R51</f>
        <v>23.091540523295038</v>
      </c>
      <c r="W51" s="20">
        <f>U51+V51</f>
        <v>268.923102358415</v>
      </c>
      <c r="X51" s="7"/>
    </row>
    <row r="52" spans="1:24" ht="12">
      <c r="A52" s="1" t="s">
        <v>5</v>
      </c>
      <c r="B52" s="1"/>
      <c r="C52" s="1">
        <v>195</v>
      </c>
      <c r="D52" s="1"/>
      <c r="E52" s="1">
        <f>C52+(C52*2.8%)</f>
        <v>200.46</v>
      </c>
      <c r="F52" s="1">
        <f>E52*8.6%</f>
        <v>17.23956</v>
      </c>
      <c r="G52" s="1"/>
      <c r="H52" s="1">
        <f>E52+F52</f>
        <v>217.69956000000002</v>
      </c>
      <c r="I52" s="1"/>
      <c r="J52" s="1">
        <f>E52+(E52*2.6%)</f>
        <v>205.67196</v>
      </c>
      <c r="K52" s="1">
        <f>J52*9%</f>
        <v>18.5104764</v>
      </c>
      <c r="L52" s="1">
        <f>J52+K52</f>
        <v>224.18243640000003</v>
      </c>
      <c r="M52" s="1"/>
      <c r="N52" s="26">
        <f>SUM((J52+(J52*3.3%)))</f>
        <v>212.45913468</v>
      </c>
      <c r="O52" s="26">
        <f>SUM(N52*9%)</f>
        <v>19.1213221212</v>
      </c>
      <c r="P52" s="26">
        <f>SUM(N52+O52)</f>
        <v>231.5804568012</v>
      </c>
      <c r="Q52" s="26"/>
      <c r="R52" s="27">
        <f>R7*N52</f>
        <v>0.42491826936000004</v>
      </c>
      <c r="U52" s="20">
        <f>SUM((N52+(N52*3.5%)))</f>
        <v>219.89520439380001</v>
      </c>
      <c r="V52" s="20">
        <f>SUM(U52*9.2%)+R52</f>
        <v>20.655277073589602</v>
      </c>
      <c r="W52" s="20">
        <f>U52+V52</f>
        <v>240.5504814673896</v>
      </c>
      <c r="X52" s="7"/>
    </row>
    <row r="53" spans="1:24" ht="1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26"/>
      <c r="O53" s="26"/>
      <c r="P53" s="26"/>
      <c r="Q53" s="26"/>
      <c r="R53" s="27"/>
      <c r="U53" s="20"/>
      <c r="V53" s="20"/>
      <c r="W53" s="20"/>
      <c r="X53" s="7"/>
    </row>
    <row r="54" spans="1:24" ht="12.75">
      <c r="A54" s="5" t="s">
        <v>12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26"/>
      <c r="O54" s="26"/>
      <c r="P54" s="26"/>
      <c r="Q54" s="26"/>
      <c r="R54" s="27"/>
      <c r="U54" s="20"/>
      <c r="V54" s="20"/>
      <c r="W54" s="20"/>
      <c r="X54" s="7"/>
    </row>
    <row r="55" spans="1:24" ht="12">
      <c r="A55" s="1" t="s">
        <v>7</v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26"/>
      <c r="O55" s="26"/>
      <c r="P55" s="26"/>
      <c r="Q55" s="26"/>
      <c r="R55" s="27"/>
      <c r="U55" s="20"/>
      <c r="V55" s="20"/>
      <c r="W55" s="20"/>
      <c r="X55" s="7"/>
    </row>
    <row r="56" spans="1:24" ht="12">
      <c r="A56" s="1" t="s">
        <v>6</v>
      </c>
      <c r="B56" s="1"/>
      <c r="C56" s="1">
        <v>1532</v>
      </c>
      <c r="D56" s="1"/>
      <c r="E56" s="1">
        <f>C56+(C56*2.8%)</f>
        <v>1574.896</v>
      </c>
      <c r="F56" s="1">
        <f>E56*8.6%</f>
        <v>135.44105599999997</v>
      </c>
      <c r="G56" s="1"/>
      <c r="H56" s="1">
        <f>E56+F56</f>
        <v>1710.3370559999998</v>
      </c>
      <c r="I56" s="1"/>
      <c r="J56" s="1">
        <f>E56+(E56*2.6%)</f>
        <v>1615.843296</v>
      </c>
      <c r="K56" s="1">
        <f>J56*9%</f>
        <v>145.42589664</v>
      </c>
      <c r="L56" s="1">
        <f>J56+K56</f>
        <v>1761.26919264</v>
      </c>
      <c r="M56" s="1"/>
      <c r="N56" s="26">
        <f>SUM((J56+(J56*3.3%)))</f>
        <v>1669.166124768</v>
      </c>
      <c r="O56" s="26">
        <f>SUM(N56*9%)</f>
        <v>150.22495122912</v>
      </c>
      <c r="P56" s="26">
        <f>SUM(N56+O56)</f>
        <v>1819.39107599712</v>
      </c>
      <c r="Q56" s="26"/>
      <c r="R56" s="27">
        <f>R7*N56</f>
        <v>3.3383322495359997</v>
      </c>
      <c r="U56" s="20">
        <f>SUM((N56+(N56*3.5%)))</f>
        <v>1727.58693913488</v>
      </c>
      <c r="V56" s="20">
        <f>SUM(U56*9.2%)+R56</f>
        <v>162.27633064994495</v>
      </c>
      <c r="W56" s="20">
        <f>U56+V56</f>
        <v>1889.8632697848248</v>
      </c>
      <c r="X56" s="7"/>
    </row>
    <row r="57" spans="1:24" ht="12">
      <c r="A57" s="1" t="s">
        <v>5</v>
      </c>
      <c r="B57" s="1"/>
      <c r="C57" s="1">
        <v>1374</v>
      </c>
      <c r="D57" s="1"/>
      <c r="E57" s="1">
        <f>C57+(C57*2.8%)</f>
        <v>1412.472</v>
      </c>
      <c r="F57" s="1">
        <f>E57*8.6%</f>
        <v>121.47259199999999</v>
      </c>
      <c r="G57" s="1"/>
      <c r="H57" s="1">
        <f>E57+F57</f>
        <v>1533.944592</v>
      </c>
      <c r="I57" s="1"/>
      <c r="J57" s="1">
        <f>E57+(E57*2.6%)</f>
        <v>1449.196272</v>
      </c>
      <c r="K57" s="1">
        <f>J57*9%</f>
        <v>130.42766447999998</v>
      </c>
      <c r="L57" s="1">
        <f>J57+K57</f>
        <v>1579.6239364799999</v>
      </c>
      <c r="M57" s="1"/>
      <c r="N57" s="26">
        <f>SUM((J57+(J57*3.3%)))</f>
        <v>1497.0197489759998</v>
      </c>
      <c r="O57" s="26">
        <f>SUM(N57*9%)</f>
        <v>134.73177740783999</v>
      </c>
      <c r="P57" s="26">
        <f>SUM(N57+O57)</f>
        <v>1631.7515263838397</v>
      </c>
      <c r="Q57" s="26"/>
      <c r="R57" s="27">
        <f>R7*N57</f>
        <v>2.994039497952</v>
      </c>
      <c r="U57" s="20">
        <f>SUM((N57+(N57*3.5%)))</f>
        <v>1549.4154401901599</v>
      </c>
      <c r="V57" s="20">
        <f>SUM(U57*9.2%)+R57</f>
        <v>145.54025999544672</v>
      </c>
      <c r="W57" s="20">
        <f>U57+V57</f>
        <v>1694.9557001856065</v>
      </c>
      <c r="X57" s="7"/>
    </row>
    <row r="58" spans="1:24" ht="1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6"/>
      <c r="O58" s="26"/>
      <c r="P58" s="26"/>
      <c r="Q58" s="26"/>
      <c r="R58" s="27"/>
      <c r="U58" s="20"/>
      <c r="V58" s="20"/>
      <c r="W58" s="20"/>
      <c r="X58" s="7"/>
    </row>
    <row r="59" spans="1:24" ht="12">
      <c r="A59" s="1" t="s">
        <v>4</v>
      </c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26"/>
      <c r="O59" s="26"/>
      <c r="P59" s="26"/>
      <c r="Q59" s="26"/>
      <c r="R59" s="27"/>
      <c r="U59" s="20"/>
      <c r="V59" s="20"/>
      <c r="W59" s="20"/>
      <c r="X59" s="7"/>
    </row>
    <row r="60" spans="1:24" ht="12">
      <c r="A60" s="1" t="s">
        <v>6</v>
      </c>
      <c r="B60" s="1"/>
      <c r="C60" s="1">
        <v>6791</v>
      </c>
      <c r="D60" s="1"/>
      <c r="E60" s="1">
        <f>C60+(C60*2.8%)</f>
        <v>6981.148</v>
      </c>
      <c r="F60" s="1">
        <f>E60*8.6%</f>
        <v>600.3787279999999</v>
      </c>
      <c r="G60" s="1"/>
      <c r="H60" s="1">
        <f>E60+F60</f>
        <v>7581.526728</v>
      </c>
      <c r="I60" s="1"/>
      <c r="J60" s="1">
        <f>E60+(E60*2.6%)</f>
        <v>7162.657848</v>
      </c>
      <c r="K60" s="1">
        <f>J60*9%</f>
        <v>644.63920632</v>
      </c>
      <c r="L60" s="1">
        <f>J60+K60</f>
        <v>7807.29705432</v>
      </c>
      <c r="M60" s="1"/>
      <c r="N60" s="26">
        <f>SUM((J60+(J60*3.3%)))</f>
        <v>7399.025556984</v>
      </c>
      <c r="O60" s="26">
        <f>SUM(N60*9%)</f>
        <v>665.91230012856</v>
      </c>
      <c r="P60" s="26">
        <f>SUM(N60+O60)</f>
        <v>8064.93785711256</v>
      </c>
      <c r="Q60" s="26"/>
      <c r="R60" s="27">
        <f>R7*N60</f>
        <v>14.798051113968</v>
      </c>
      <c r="U60" s="20">
        <f>SUM((N60+(N60*3.5%)))</f>
        <v>7657.9914514784405</v>
      </c>
      <c r="V60" s="20">
        <f>SUM(U60*9.2%)+R60</f>
        <v>719.3332646499845</v>
      </c>
      <c r="W60" s="20">
        <f>U60+V60</f>
        <v>8377.324716128425</v>
      </c>
      <c r="X60" s="7"/>
    </row>
    <row r="61" spans="1:24" ht="12">
      <c r="A61" s="1" t="s">
        <v>5</v>
      </c>
      <c r="B61" s="1"/>
      <c r="C61" s="1">
        <v>6088</v>
      </c>
      <c r="D61" s="1"/>
      <c r="E61" s="1">
        <f>C61+(C61*2.8%)</f>
        <v>6258.464</v>
      </c>
      <c r="F61" s="1">
        <f>E61*8.6%</f>
        <v>538.227904</v>
      </c>
      <c r="G61" s="1"/>
      <c r="H61" s="1">
        <f>E61+F61</f>
        <v>6796.691904</v>
      </c>
      <c r="I61" s="1"/>
      <c r="J61" s="1">
        <f>E61+(E61*2.6%)</f>
        <v>6421.184064</v>
      </c>
      <c r="K61" s="1">
        <f>J61*9%</f>
        <v>577.90656576</v>
      </c>
      <c r="L61" s="1">
        <f>J61+K61</f>
        <v>6999.09062976</v>
      </c>
      <c r="M61" s="1"/>
      <c r="N61" s="26">
        <f>SUM((J61+(J61*3.3%)))</f>
        <v>6633.083138112</v>
      </c>
      <c r="O61" s="26">
        <f>SUM(N61*9%)</f>
        <v>596.9774824300799</v>
      </c>
      <c r="P61" s="26">
        <f>SUM(N61+O61)</f>
        <v>7230.06062054208</v>
      </c>
      <c r="Q61" s="26"/>
      <c r="R61" s="27">
        <f>R7*N61</f>
        <v>13.266166276224</v>
      </c>
      <c r="U61" s="20">
        <f>SUM((N61+(N61*3.5%)))</f>
        <v>6865.2410479459195</v>
      </c>
      <c r="V61" s="20">
        <f>SUM(U61*9.2%)+R61</f>
        <v>644.8683426872486</v>
      </c>
      <c r="W61" s="20">
        <f>U61+V61</f>
        <v>7510.109390633168</v>
      </c>
      <c r="X61" s="7"/>
    </row>
    <row r="62" spans="1:24" ht="1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26"/>
      <c r="O62" s="26"/>
      <c r="P62" s="26"/>
      <c r="Q62" s="26"/>
      <c r="R62" s="27"/>
      <c r="U62" s="20"/>
      <c r="V62" s="20"/>
      <c r="W62" s="20"/>
      <c r="X62" s="7"/>
    </row>
    <row r="63" spans="1:24" ht="12">
      <c r="A63" s="1" t="s">
        <v>15</v>
      </c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26"/>
      <c r="O63" s="26"/>
      <c r="P63" s="26"/>
      <c r="Q63" s="26"/>
      <c r="R63" s="27"/>
      <c r="U63" s="20"/>
      <c r="V63" s="20"/>
      <c r="W63" s="20"/>
      <c r="X63" s="7"/>
    </row>
    <row r="64" spans="1:24" ht="12">
      <c r="A64" s="1" t="s">
        <v>6</v>
      </c>
      <c r="B64" s="1"/>
      <c r="C64" s="1">
        <v>191</v>
      </c>
      <c r="D64" s="1"/>
      <c r="E64" s="1">
        <f>C64+(C64*2.8%)</f>
        <v>196.348</v>
      </c>
      <c r="F64" s="1">
        <f>E64*8.6%</f>
        <v>16.885928</v>
      </c>
      <c r="G64" s="1"/>
      <c r="H64" s="1">
        <f>E64+F64</f>
        <v>213.23392800000002</v>
      </c>
      <c r="I64" s="1"/>
      <c r="J64" s="1">
        <f>E64+(E64*2.6%)</f>
        <v>201.45304800000002</v>
      </c>
      <c r="K64" s="1">
        <f>J64*9%</f>
        <v>18.13077432</v>
      </c>
      <c r="L64" s="1">
        <f>J64+K64</f>
        <v>219.58382232000002</v>
      </c>
      <c r="M64" s="1"/>
      <c r="N64" s="26">
        <f>SUM((J64+(J64*3.3%)))</f>
        <v>208.10099858400002</v>
      </c>
      <c r="O64" s="26">
        <f>SUM(N64*9%)</f>
        <v>18.729089872560003</v>
      </c>
      <c r="P64" s="26">
        <f>SUM(N64+O64)</f>
        <v>226.83008845656002</v>
      </c>
      <c r="Q64" s="26"/>
      <c r="R64" s="27">
        <f>R7*N64</f>
        <v>0.41620199716800005</v>
      </c>
      <c r="U64" s="20">
        <f>SUM((N64+(N64*3.5%)))</f>
        <v>215.38453353444004</v>
      </c>
      <c r="V64" s="20">
        <f>SUM(U64*9.2%)+R64</f>
        <v>20.23157908233648</v>
      </c>
      <c r="W64" s="20">
        <v>235</v>
      </c>
      <c r="X64" s="7"/>
    </row>
    <row r="65" spans="1:24" ht="12">
      <c r="A65" s="1" t="s">
        <v>5</v>
      </c>
      <c r="B65" s="1"/>
      <c r="C65" s="1">
        <v>172</v>
      </c>
      <c r="D65" s="1"/>
      <c r="E65" s="1">
        <f>C65+(C65*2.8%)</f>
        <v>176.816</v>
      </c>
      <c r="F65" s="1">
        <f>E65*8.6%</f>
        <v>15.206176</v>
      </c>
      <c r="G65" s="1"/>
      <c r="H65" s="1">
        <f>E65+F65</f>
        <v>192.022176</v>
      </c>
      <c r="I65" s="1"/>
      <c r="J65" s="1">
        <f>E65+(E65*2.6%)</f>
        <v>181.413216</v>
      </c>
      <c r="K65" s="1">
        <f>J65*9%</f>
        <v>16.32718944</v>
      </c>
      <c r="L65" s="1">
        <f>J65+K65</f>
        <v>197.74040544000002</v>
      </c>
      <c r="M65" s="1"/>
      <c r="N65" s="26">
        <f>SUM((J65+(J65*3.3%)))</f>
        <v>187.39985212800002</v>
      </c>
      <c r="O65" s="26">
        <f>SUM(N65*9%)</f>
        <v>16.86598669152</v>
      </c>
      <c r="P65" s="26">
        <f>SUM(N65+O65)</f>
        <v>204.26583881952</v>
      </c>
      <c r="Q65" s="26"/>
      <c r="R65" s="27">
        <f>R7*N65</f>
        <v>0.37479970425600007</v>
      </c>
      <c r="U65" s="20">
        <f>SUM((N65+(N65*3.5%)))</f>
        <v>193.95884695248003</v>
      </c>
      <c r="V65" s="20">
        <f>SUM(U65*9.2%)+R65</f>
        <v>18.219013623884162</v>
      </c>
      <c r="W65" s="20">
        <f>U65+V65</f>
        <v>212.1778605763642</v>
      </c>
      <c r="X65" s="7"/>
    </row>
    <row r="66" spans="1:24" ht="1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26"/>
      <c r="O66" s="26"/>
      <c r="P66" s="26"/>
      <c r="Q66" s="26"/>
      <c r="R66" s="27"/>
      <c r="U66" s="20"/>
      <c r="V66" s="20"/>
      <c r="W66" s="20"/>
      <c r="X66" s="7"/>
    </row>
    <row r="67" spans="1:24" ht="12.75">
      <c r="A67" s="5" t="s">
        <v>13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26"/>
      <c r="O67" s="26"/>
      <c r="P67" s="26"/>
      <c r="Q67" s="26"/>
      <c r="R67" s="27"/>
      <c r="U67" s="20"/>
      <c r="V67" s="20"/>
      <c r="W67" s="20"/>
      <c r="X67" s="7"/>
    </row>
    <row r="68" spans="1:24" ht="12">
      <c r="A68" s="1" t="s">
        <v>7</v>
      </c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26"/>
      <c r="O68" s="26"/>
      <c r="P68" s="26"/>
      <c r="Q68" s="26"/>
      <c r="R68" s="27"/>
      <c r="U68" s="20"/>
      <c r="V68" s="20"/>
      <c r="W68" s="20"/>
      <c r="X68" s="7"/>
    </row>
    <row r="69" spans="1:24" ht="12">
      <c r="A69" s="1" t="s">
        <v>6</v>
      </c>
      <c r="B69" s="1"/>
      <c r="C69" s="1">
        <v>1393</v>
      </c>
      <c r="D69" s="1"/>
      <c r="E69" s="1">
        <f>C69+(C69*2.8%)</f>
        <v>1432.004</v>
      </c>
      <c r="F69" s="1">
        <f>E69*8.6%</f>
        <v>123.15234399999999</v>
      </c>
      <c r="G69" s="1"/>
      <c r="H69" s="1">
        <f>E69+F69</f>
        <v>1555.156344</v>
      </c>
      <c r="I69" s="1"/>
      <c r="J69" s="1">
        <f>E69+(E69*2.6%)</f>
        <v>1469.2361039999998</v>
      </c>
      <c r="K69" s="1">
        <f>J69*9%</f>
        <v>132.23124936</v>
      </c>
      <c r="L69" s="1">
        <f>J69+K69</f>
        <v>1601.4673533599998</v>
      </c>
      <c r="M69" s="1"/>
      <c r="N69" s="26">
        <f>SUM((J69+(J69*3.3%)))</f>
        <v>1517.720895432</v>
      </c>
      <c r="O69" s="26">
        <f>SUM(N69*9%)</f>
        <v>136.59488058888</v>
      </c>
      <c r="P69" s="26">
        <f>SUM(N69+O69)</f>
        <v>1654.3157760208799</v>
      </c>
      <c r="Q69" s="26"/>
      <c r="R69" s="27">
        <f>R7*N69</f>
        <v>3.0354417908639997</v>
      </c>
      <c r="U69" s="20">
        <f>SUM((N69+(N69*3.5%)))</f>
        <v>1570.8411267721199</v>
      </c>
      <c r="V69" s="20">
        <f>SUM(U69*9.2%)+R69</f>
        <v>147.55282545389903</v>
      </c>
      <c r="W69" s="20">
        <v>1719</v>
      </c>
      <c r="X69" s="7"/>
    </row>
    <row r="70" spans="1:24" ht="12">
      <c r="A70" s="1" t="s">
        <v>5</v>
      </c>
      <c r="B70" s="1"/>
      <c r="C70" s="1">
        <v>1272</v>
      </c>
      <c r="D70" s="1"/>
      <c r="E70" s="1">
        <f>C70+(C70*2.8%)</f>
        <v>1307.616</v>
      </c>
      <c r="F70" s="1">
        <f>E70*8.6%</f>
        <v>112.45497599999999</v>
      </c>
      <c r="G70" s="1"/>
      <c r="H70" s="1">
        <f>E70+F70</f>
        <v>1420.070976</v>
      </c>
      <c r="I70" s="1"/>
      <c r="J70" s="1">
        <f>E70+(E70*2.6%)</f>
        <v>1341.614016</v>
      </c>
      <c r="K70" s="1">
        <f>J70*9%</f>
        <v>120.74526144</v>
      </c>
      <c r="L70" s="1">
        <f>J70+K70</f>
        <v>1462.35927744</v>
      </c>
      <c r="M70" s="1"/>
      <c r="N70" s="26">
        <f>SUM((J70+(J70*3.3%)))</f>
        <v>1385.887278528</v>
      </c>
      <c r="O70" s="26">
        <f>SUM(N70*9%)</f>
        <v>124.72985506751999</v>
      </c>
      <c r="P70" s="26">
        <f>SUM(N70+O70)</f>
        <v>1510.61713359552</v>
      </c>
      <c r="Q70" s="26"/>
      <c r="R70" s="27">
        <f>R7*N70</f>
        <v>2.771774557056</v>
      </c>
      <c r="U70" s="20">
        <f>SUM((N70+(N70*3.5%)))</f>
        <v>1434.39333327648</v>
      </c>
      <c r="V70" s="20">
        <f>SUM(U70*9.2%)+R70</f>
        <v>134.73596121849215</v>
      </c>
      <c r="W70" s="20">
        <f>U70+V70</f>
        <v>1569.129294494972</v>
      </c>
      <c r="X70" s="7"/>
    </row>
    <row r="71" spans="1:24" ht="1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26"/>
      <c r="O71" s="26"/>
      <c r="P71" s="26"/>
      <c r="Q71" s="26"/>
      <c r="R71" s="27"/>
      <c r="U71" s="20"/>
      <c r="V71" s="20"/>
      <c r="W71" s="20"/>
      <c r="X71" s="7"/>
    </row>
    <row r="72" spans="1:24" ht="12">
      <c r="A72" s="1" t="s">
        <v>4</v>
      </c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26"/>
      <c r="O72" s="26"/>
      <c r="P72" s="26"/>
      <c r="Q72" s="26"/>
      <c r="R72" s="27"/>
      <c r="U72" s="20"/>
      <c r="V72" s="20"/>
      <c r="W72" s="20"/>
      <c r="X72" s="7"/>
    </row>
    <row r="73" spans="1:24" ht="12">
      <c r="A73" s="1" t="s">
        <v>6</v>
      </c>
      <c r="B73" s="1"/>
      <c r="C73" s="1">
        <v>6166</v>
      </c>
      <c r="D73" s="1"/>
      <c r="E73" s="1">
        <f>C73+(C73*2.8%)</f>
        <v>6338.648</v>
      </c>
      <c r="F73" s="1">
        <f>E73*8.6%</f>
        <v>545.1237279999999</v>
      </c>
      <c r="G73" s="1"/>
      <c r="H73" s="1">
        <f>E73+F73</f>
        <v>6883.771728</v>
      </c>
      <c r="I73" s="1"/>
      <c r="J73" s="1">
        <f>E73+(E73*2.6%)</f>
        <v>6503.452848</v>
      </c>
      <c r="K73" s="1">
        <f>J73*9%</f>
        <v>585.31075632</v>
      </c>
      <c r="L73" s="1">
        <f>J73+K73</f>
        <v>7088.76360432</v>
      </c>
      <c r="M73" s="1"/>
      <c r="N73" s="26">
        <f>SUM((J73+(J73*3.3%)))</f>
        <v>6718.066791984</v>
      </c>
      <c r="O73" s="26">
        <f>SUM(N73*9%)</f>
        <v>604.62601127856</v>
      </c>
      <c r="P73" s="26">
        <f>SUM(N73+O73)</f>
        <v>7322.69280326256</v>
      </c>
      <c r="Q73" s="26"/>
      <c r="R73" s="27">
        <f>R7*N73</f>
        <v>13.436133583968</v>
      </c>
      <c r="U73" s="20">
        <f>SUM((N73+(N73*3.5%)))</f>
        <v>6953.19912970344</v>
      </c>
      <c r="V73" s="20">
        <f>SUM(U73*9.2%)+R73</f>
        <v>653.1304535166844</v>
      </c>
      <c r="W73" s="20">
        <f>U73+V73</f>
        <v>7606.329583220125</v>
      </c>
      <c r="X73" s="7"/>
    </row>
    <row r="74" spans="1:24" ht="12">
      <c r="A74" s="1" t="s">
        <v>5</v>
      </c>
      <c r="B74" s="1"/>
      <c r="C74" s="1">
        <v>5634</v>
      </c>
      <c r="D74" s="1"/>
      <c r="E74" s="1">
        <f>C74+(C74*2.8%)</f>
        <v>5791.752</v>
      </c>
      <c r="F74" s="1">
        <f>E74*8.6%</f>
        <v>498.090672</v>
      </c>
      <c r="G74" s="1"/>
      <c r="H74" s="1">
        <f>E74+F74</f>
        <v>6289.842672000001</v>
      </c>
      <c r="I74" s="1"/>
      <c r="J74" s="1">
        <f>E74+(E74*2.6%)</f>
        <v>5942.337552000001</v>
      </c>
      <c r="K74" s="1">
        <f>J74*9%</f>
        <v>534.8103796800001</v>
      </c>
      <c r="L74" s="1">
        <f>J74+K74</f>
        <v>6477.147931680001</v>
      </c>
      <c r="M74" s="1"/>
      <c r="N74" s="26">
        <f>SUM((J74+(J74*3.3%)))</f>
        <v>6138.434691216001</v>
      </c>
      <c r="O74" s="26">
        <f>SUM(N74*9%)</f>
        <v>552.45912220944</v>
      </c>
      <c r="P74" s="26">
        <f>SUM(N74+O74)</f>
        <v>6690.89381342544</v>
      </c>
      <c r="Q74" s="26"/>
      <c r="R74" s="27">
        <f>R7*N74</f>
        <v>12.276869382432002</v>
      </c>
      <c r="U74" s="20">
        <f>SUM((N74+(N74*3.5%)))</f>
        <v>6353.279905408561</v>
      </c>
      <c r="V74" s="20">
        <f>SUM(U74*9.2%)+R74</f>
        <v>596.7786206800196</v>
      </c>
      <c r="W74" s="20">
        <f>U74+V74</f>
        <v>6950.05852608858</v>
      </c>
      <c r="X74" s="7"/>
    </row>
    <row r="75" spans="1:24" ht="1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26"/>
      <c r="O75" s="26"/>
      <c r="P75" s="26"/>
      <c r="Q75" s="26"/>
      <c r="R75" s="27"/>
      <c r="U75" s="20"/>
      <c r="V75" s="20"/>
      <c r="W75" s="20"/>
      <c r="X75" s="7"/>
    </row>
    <row r="76" spans="1:24" ht="12">
      <c r="A76" s="1" t="s">
        <v>15</v>
      </c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26"/>
      <c r="O76" s="26"/>
      <c r="P76" s="26"/>
      <c r="Q76" s="26"/>
      <c r="R76" s="27"/>
      <c r="U76" s="20"/>
      <c r="V76" s="20"/>
      <c r="W76" s="20"/>
      <c r="X76" s="7"/>
    </row>
    <row r="77" spans="1:24" ht="12">
      <c r="A77" s="1" t="s">
        <v>6</v>
      </c>
      <c r="B77" s="1"/>
      <c r="C77" s="1">
        <v>175</v>
      </c>
      <c r="D77" s="1"/>
      <c r="E77" s="1">
        <f>C77+(C77*2.8%)</f>
        <v>179.9</v>
      </c>
      <c r="F77" s="1">
        <f>E77*8.6%</f>
        <v>15.4714</v>
      </c>
      <c r="G77" s="1"/>
      <c r="H77" s="1">
        <f>E77+F77</f>
        <v>195.3714</v>
      </c>
      <c r="I77" s="1"/>
      <c r="J77" s="1">
        <f>E77+(E77*2.6%)</f>
        <v>184.5774</v>
      </c>
      <c r="K77" s="1">
        <f>J77*9%</f>
        <v>16.611966</v>
      </c>
      <c r="L77" s="1">
        <f>J77+K77</f>
        <v>201.189366</v>
      </c>
      <c r="M77" s="1"/>
      <c r="N77" s="26">
        <f aca="true" t="shared" si="0" ref="N77:N91">SUM((J77+(J77*3.3%)))</f>
        <v>190.6684542</v>
      </c>
      <c r="O77" s="26">
        <f>SUM(N77*9%)</f>
        <v>17.160160878</v>
      </c>
      <c r="P77" s="26">
        <f aca="true" t="shared" si="1" ref="P77:P91">SUM(N77+O77)</f>
        <v>207.828615078</v>
      </c>
      <c r="Q77" s="26"/>
      <c r="R77" s="27">
        <f>R7*N77</f>
        <v>0.3813369084</v>
      </c>
      <c r="U77" s="20">
        <f aca="true" t="shared" si="2" ref="U77:U91">SUM((N77+(N77*3.5%)))</f>
        <v>197.34185009700002</v>
      </c>
      <c r="V77" s="20">
        <f>SUM(U77*9.2%)+R77</f>
        <v>18.536787117324003</v>
      </c>
      <c r="W77" s="20">
        <f>U77+V77</f>
        <v>215.87863721432402</v>
      </c>
      <c r="X77" s="7"/>
    </row>
    <row r="78" spans="1:24" ht="12">
      <c r="A78" s="1" t="s">
        <v>5</v>
      </c>
      <c r="B78" s="1"/>
      <c r="C78" s="1">
        <v>159</v>
      </c>
      <c r="D78" s="1"/>
      <c r="E78" s="1">
        <f>C78+(C78*2.8%)</f>
        <v>163.452</v>
      </c>
      <c r="F78" s="1">
        <f>E78*8.6%</f>
        <v>14.056871999999998</v>
      </c>
      <c r="G78" s="1"/>
      <c r="H78" s="1">
        <f>E78+F78</f>
        <v>177.508872</v>
      </c>
      <c r="I78" s="1"/>
      <c r="J78" s="1">
        <f>E78+(E78*2.6%)</f>
        <v>167.701752</v>
      </c>
      <c r="K78" s="1">
        <f>J78*9%</f>
        <v>15.09315768</v>
      </c>
      <c r="L78" s="1">
        <f>J78+K78</f>
        <v>182.79490968</v>
      </c>
      <c r="M78" s="1"/>
      <c r="N78" s="26">
        <f t="shared" si="0"/>
        <v>173.235909816</v>
      </c>
      <c r="O78" s="26">
        <f>SUM(N78*9%)</f>
        <v>15.591231883439999</v>
      </c>
      <c r="P78" s="26">
        <f t="shared" si="1"/>
        <v>188.82714169944</v>
      </c>
      <c r="Q78" s="26"/>
      <c r="R78" s="27">
        <f>R7*N78</f>
        <v>0.346471819632</v>
      </c>
      <c r="U78" s="20">
        <f t="shared" si="2"/>
        <v>179.29916665956</v>
      </c>
      <c r="V78" s="20">
        <f>SUM(U78*9.2%)+R78</f>
        <v>16.84199515231152</v>
      </c>
      <c r="W78" s="20">
        <f>U78+V78</f>
        <v>196.1411618118715</v>
      </c>
      <c r="X78" s="7"/>
    </row>
    <row r="79" spans="1:24" ht="1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26"/>
      <c r="O79" s="26"/>
      <c r="P79" s="26"/>
      <c r="Q79" s="26"/>
      <c r="R79" s="27"/>
      <c r="U79" s="20"/>
      <c r="V79" s="20"/>
      <c r="W79" s="20"/>
      <c r="X79" s="7"/>
    </row>
    <row r="80" spans="1:24" ht="12.75">
      <c r="A80" s="5" t="s">
        <v>14</v>
      </c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26"/>
      <c r="O80" s="26"/>
      <c r="P80" s="26"/>
      <c r="Q80" s="26"/>
      <c r="R80" s="27"/>
      <c r="U80" s="20"/>
      <c r="V80" s="20"/>
      <c r="W80" s="20"/>
      <c r="X80" s="7"/>
    </row>
    <row r="81" spans="1:24" ht="12">
      <c r="A81" s="1" t="s">
        <v>7</v>
      </c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26"/>
      <c r="O81" s="26"/>
      <c r="P81" s="26"/>
      <c r="Q81" s="26"/>
      <c r="R81" s="27"/>
      <c r="U81" s="20"/>
      <c r="V81" s="20"/>
      <c r="W81" s="20"/>
      <c r="X81" s="7"/>
    </row>
    <row r="82" spans="1:24" ht="12">
      <c r="A82" s="1" t="s">
        <v>6</v>
      </c>
      <c r="B82" s="1"/>
      <c r="C82" s="1">
        <v>1110</v>
      </c>
      <c r="D82" s="1"/>
      <c r="E82" s="1">
        <f>C82+(C82*2.8%)</f>
        <v>1141.08</v>
      </c>
      <c r="F82" s="1">
        <f>E82*8.6%</f>
        <v>98.13287999999999</v>
      </c>
      <c r="G82" s="1"/>
      <c r="H82" s="1">
        <f>E82+F82</f>
        <v>1239.2128799999998</v>
      </c>
      <c r="I82" s="1"/>
      <c r="J82" s="1">
        <f>E82+(E82*2.6%)</f>
        <v>1170.7480799999998</v>
      </c>
      <c r="K82" s="1">
        <f>J82*9%</f>
        <v>105.36732719999998</v>
      </c>
      <c r="L82" s="1">
        <f>J82+K82</f>
        <v>1276.1154072</v>
      </c>
      <c r="M82" s="1"/>
      <c r="N82" s="26">
        <f t="shared" si="0"/>
        <v>1209.3827666399998</v>
      </c>
      <c r="O82" s="26">
        <f>SUM(N82*9%)</f>
        <v>108.84444899759997</v>
      </c>
      <c r="P82" s="26">
        <f t="shared" si="1"/>
        <v>1318.2272156375998</v>
      </c>
      <c r="Q82" s="26"/>
      <c r="R82" s="27">
        <f>R7*N82</f>
        <v>2.4187655332799998</v>
      </c>
      <c r="U82" s="20">
        <f t="shared" si="2"/>
        <v>1251.7111634723997</v>
      </c>
      <c r="V82" s="20">
        <f>SUM(U82*9.2%)+R82</f>
        <v>117.57619257274077</v>
      </c>
      <c r="W82" s="20">
        <v>1370</v>
      </c>
      <c r="X82" s="7"/>
    </row>
    <row r="83" spans="1:24" ht="12">
      <c r="A83" s="1" t="s">
        <v>5</v>
      </c>
      <c r="B83" s="1"/>
      <c r="C83" s="1">
        <v>1027</v>
      </c>
      <c r="D83" s="1"/>
      <c r="E83" s="1">
        <f>C83+(C83*2.8%)</f>
        <v>1055.756</v>
      </c>
      <c r="F83" s="1">
        <f>E83*8.6%</f>
        <v>90.795016</v>
      </c>
      <c r="G83" s="1"/>
      <c r="H83" s="1">
        <f>E83+F83</f>
        <v>1146.5510160000001</v>
      </c>
      <c r="I83" s="1"/>
      <c r="J83" s="1">
        <f>E83+(E83*2.6%)</f>
        <v>1083.205656</v>
      </c>
      <c r="K83" s="1">
        <f>J83*9%</f>
        <v>97.48850904000001</v>
      </c>
      <c r="L83" s="1">
        <f>J83+K83</f>
        <v>1180.6941650400001</v>
      </c>
      <c r="M83" s="1"/>
      <c r="N83" s="26">
        <f t="shared" si="0"/>
        <v>1118.951442648</v>
      </c>
      <c r="O83" s="26">
        <f>SUM(N83*9%)</f>
        <v>100.70562983832</v>
      </c>
      <c r="P83" s="26">
        <f t="shared" si="1"/>
        <v>1219.65707248632</v>
      </c>
      <c r="Q83" s="26"/>
      <c r="R83" s="27">
        <f>R7*N83</f>
        <v>2.237902885296</v>
      </c>
      <c r="U83" s="20">
        <f t="shared" si="2"/>
        <v>1158.11474314068</v>
      </c>
      <c r="V83" s="20">
        <f>SUM(U83*9.2%)+R83</f>
        <v>108.78445925423856</v>
      </c>
      <c r="W83" s="20">
        <f>U83+V83</f>
        <v>1266.8992023949186</v>
      </c>
      <c r="X83" s="7"/>
    </row>
    <row r="84" spans="1:24" ht="1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26"/>
      <c r="O84" s="26"/>
      <c r="P84" s="26"/>
      <c r="Q84" s="26"/>
      <c r="R84" s="27"/>
      <c r="U84" s="20"/>
      <c r="V84" s="20"/>
      <c r="W84" s="20"/>
      <c r="X84" s="7"/>
    </row>
    <row r="85" spans="1:24" ht="12">
      <c r="A85" s="1" t="s">
        <v>4</v>
      </c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26"/>
      <c r="O85" s="26"/>
      <c r="P85" s="26"/>
      <c r="Q85" s="26"/>
      <c r="R85" s="27"/>
      <c r="U85" s="20"/>
      <c r="V85" s="20"/>
      <c r="W85" s="20"/>
      <c r="X85" s="7"/>
    </row>
    <row r="86" spans="1:24" ht="12">
      <c r="A86" s="1" t="s">
        <v>6</v>
      </c>
      <c r="B86" s="1"/>
      <c r="C86" s="1">
        <v>4922</v>
      </c>
      <c r="D86" s="1"/>
      <c r="E86" s="1">
        <f>C86+(C86*2.8%)</f>
        <v>5059.816</v>
      </c>
      <c r="F86" s="1">
        <f>E86*8.6%</f>
        <v>435.14417599999996</v>
      </c>
      <c r="G86" s="1"/>
      <c r="H86" s="1">
        <f>E86+F86</f>
        <v>5494.960176</v>
      </c>
      <c r="I86" s="1"/>
      <c r="J86" s="1">
        <f>E86+(E86*2.6%)</f>
        <v>5191.371216</v>
      </c>
      <c r="K86" s="1">
        <f>J86*9%</f>
        <v>467.22340943999995</v>
      </c>
      <c r="L86" s="1">
        <f>J86+K86</f>
        <v>5658.59462544</v>
      </c>
      <c r="M86" s="1"/>
      <c r="N86" s="26">
        <f t="shared" si="0"/>
        <v>5362.686466128</v>
      </c>
      <c r="O86" s="26">
        <f>SUM(N86*9%)</f>
        <v>482.64178195151993</v>
      </c>
      <c r="P86" s="26">
        <f t="shared" si="1"/>
        <v>5845.32824807952</v>
      </c>
      <c r="Q86" s="26"/>
      <c r="R86" s="27">
        <f>R7*N86</f>
        <v>10.725372932255999</v>
      </c>
      <c r="U86" s="20">
        <f t="shared" si="2"/>
        <v>5550.380492442479</v>
      </c>
      <c r="V86" s="20">
        <f>SUM(U86*9.2%)+R86</f>
        <v>521.3603782369642</v>
      </c>
      <c r="W86" s="20">
        <v>6071</v>
      </c>
      <c r="X86" s="7"/>
    </row>
    <row r="87" spans="1:24" ht="12">
      <c r="A87" s="1" t="s">
        <v>5</v>
      </c>
      <c r="B87" s="1"/>
      <c r="C87" s="1">
        <v>4545</v>
      </c>
      <c r="D87" s="1"/>
      <c r="E87" s="1">
        <f>C87+(C87*2.8%)</f>
        <v>4672.26</v>
      </c>
      <c r="F87" s="1">
        <f>E87*8.6%</f>
        <v>401.81435999999997</v>
      </c>
      <c r="G87" s="1"/>
      <c r="H87" s="1">
        <f>E87+F87</f>
        <v>5074.0743600000005</v>
      </c>
      <c r="I87" s="1"/>
      <c r="J87" s="1">
        <f>E87+(E87*2.6%)</f>
        <v>4793.73876</v>
      </c>
      <c r="K87" s="1">
        <f>J87*9%</f>
        <v>431.4364884</v>
      </c>
      <c r="L87" s="1">
        <f>J87+K87</f>
        <v>5225.1752484</v>
      </c>
      <c r="M87" s="1"/>
      <c r="N87" s="26">
        <f t="shared" si="0"/>
        <v>4951.9321390800005</v>
      </c>
      <c r="O87" s="26">
        <f>SUM(N87*9%)</f>
        <v>445.67389251720004</v>
      </c>
      <c r="P87" s="26">
        <f t="shared" si="1"/>
        <v>5397.606031597201</v>
      </c>
      <c r="Q87" s="26"/>
      <c r="R87" s="27">
        <f>R7*N87</f>
        <v>9.903864278160002</v>
      </c>
      <c r="U87" s="20">
        <f t="shared" si="2"/>
        <v>5125.249763947801</v>
      </c>
      <c r="V87" s="20">
        <f>SUM(U87*9.2%)+R87</f>
        <v>481.42684256135766</v>
      </c>
      <c r="W87" s="20">
        <v>5606</v>
      </c>
      <c r="X87" s="7"/>
    </row>
    <row r="88" spans="1:24" ht="1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26"/>
      <c r="O88" s="26"/>
      <c r="P88" s="26"/>
      <c r="Q88" s="26"/>
      <c r="R88" s="27"/>
      <c r="U88" s="20"/>
      <c r="V88" s="20"/>
      <c r="W88" s="20"/>
      <c r="X88" s="7"/>
    </row>
    <row r="89" spans="1:24" ht="12">
      <c r="A89" s="1" t="s">
        <v>15</v>
      </c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26"/>
      <c r="O89" s="26"/>
      <c r="P89" s="26"/>
      <c r="Q89" s="26"/>
      <c r="R89" s="27"/>
      <c r="U89" s="20"/>
      <c r="V89" s="20"/>
      <c r="W89" s="20"/>
      <c r="X89" s="7"/>
    </row>
    <row r="90" spans="1:24" ht="12">
      <c r="A90" s="1" t="s">
        <v>6</v>
      </c>
      <c r="B90" s="1"/>
      <c r="C90" s="1">
        <v>138</v>
      </c>
      <c r="D90" s="1"/>
      <c r="E90" s="1">
        <f>C90+(C90*2.8%)</f>
        <v>141.864</v>
      </c>
      <c r="F90" s="1">
        <f>E90*8.6%</f>
        <v>12.200304</v>
      </c>
      <c r="G90" s="1"/>
      <c r="H90" s="1">
        <f>E90+F90</f>
        <v>154.064304</v>
      </c>
      <c r="I90" s="1"/>
      <c r="J90" s="1">
        <f>E90+(E90*2.6%)</f>
        <v>145.55246400000001</v>
      </c>
      <c r="K90" s="1">
        <f>J90*9%</f>
        <v>13.099721760000001</v>
      </c>
      <c r="L90" s="1">
        <f>J90+K90</f>
        <v>158.65218576</v>
      </c>
      <c r="M90" s="1"/>
      <c r="N90" s="26">
        <f t="shared" si="0"/>
        <v>150.35569531200002</v>
      </c>
      <c r="O90" s="26">
        <f>SUM(N90*9%)</f>
        <v>13.532012578080002</v>
      </c>
      <c r="P90" s="26">
        <f t="shared" si="1"/>
        <v>163.88770789008004</v>
      </c>
      <c r="Q90" s="26"/>
      <c r="R90" s="27">
        <f>R7*N90</f>
        <v>0.30071139062400004</v>
      </c>
      <c r="U90" s="20">
        <f t="shared" si="2"/>
        <v>155.61814464792002</v>
      </c>
      <c r="V90" s="20">
        <f>SUM(U90*9.2%)+R90</f>
        <v>14.617580698232642</v>
      </c>
      <c r="W90" s="20">
        <v>171</v>
      </c>
      <c r="X90" s="7"/>
    </row>
    <row r="91" spans="1:24" ht="12">
      <c r="A91" s="1" t="s">
        <v>5</v>
      </c>
      <c r="B91" s="1"/>
      <c r="C91" s="1">
        <v>128</v>
      </c>
      <c r="D91" s="1"/>
      <c r="E91" s="1">
        <f>C91+(C91*2.8%)</f>
        <v>131.584</v>
      </c>
      <c r="F91" s="1">
        <f>E91*8.6%</f>
        <v>11.316224</v>
      </c>
      <c r="G91" s="1"/>
      <c r="H91" s="1">
        <f>E91+F91</f>
        <v>142.900224</v>
      </c>
      <c r="I91" s="1"/>
      <c r="J91" s="1">
        <f>E91+(E91*2.6%)</f>
        <v>135.005184</v>
      </c>
      <c r="K91" s="1">
        <f>J91*9%</f>
        <v>12.150466560000002</v>
      </c>
      <c r="L91" s="1">
        <f>J91+K91</f>
        <v>147.15565056000003</v>
      </c>
      <c r="M91" s="1"/>
      <c r="N91" s="26">
        <f t="shared" si="0"/>
        <v>139.46035507200003</v>
      </c>
      <c r="O91" s="26">
        <f>SUM(N91*9%)</f>
        <v>12.551431956480002</v>
      </c>
      <c r="P91" s="26">
        <f t="shared" si="1"/>
        <v>152.01178702848003</v>
      </c>
      <c r="Q91" s="26"/>
      <c r="R91" s="27">
        <f>R7*N91</f>
        <v>0.27892071014400005</v>
      </c>
      <c r="U91" s="20">
        <f t="shared" si="2"/>
        <v>144.34146749952004</v>
      </c>
      <c r="V91" s="20">
        <f>SUM(U91*9.2%)+R91</f>
        <v>13.558335720099842</v>
      </c>
      <c r="W91" s="20">
        <f>U91+V91</f>
        <v>157.89980321961988</v>
      </c>
      <c r="X91" s="7"/>
    </row>
    <row r="92" spans="1:18" ht="1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26"/>
      <c r="O92" s="26"/>
      <c r="P92" s="26"/>
      <c r="Q92" s="26"/>
      <c r="R92" s="27"/>
    </row>
    <row r="93" spans="1:18" ht="1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33"/>
      <c r="O93" s="33"/>
      <c r="P93" s="33"/>
      <c r="Q93" s="33"/>
      <c r="R93" s="32"/>
    </row>
    <row r="94" spans="1:18" ht="12">
      <c r="A94" s="1"/>
      <c r="B94" s="1"/>
      <c r="C94" s="1"/>
      <c r="D94" s="1"/>
      <c r="E94" s="1"/>
      <c r="F94" s="1"/>
      <c r="N94" s="34"/>
      <c r="O94" s="34"/>
      <c r="P94" s="34"/>
      <c r="Q94" s="34"/>
      <c r="R94" s="32"/>
    </row>
    <row r="95" spans="1:18" ht="12">
      <c r="A95" s="1"/>
      <c r="B95" s="1"/>
      <c r="C95" s="1"/>
      <c r="D95" s="1"/>
      <c r="E95" s="1"/>
      <c r="F95" s="1"/>
      <c r="N95" s="34"/>
      <c r="O95" s="34"/>
      <c r="P95" s="34"/>
      <c r="Q95" s="34"/>
      <c r="R95" s="32"/>
    </row>
    <row r="96" spans="1:18" ht="12">
      <c r="A96" s="1"/>
      <c r="B96" s="1"/>
      <c r="C96" s="1"/>
      <c r="D96" s="1"/>
      <c r="E96" s="1"/>
      <c r="F96" s="1"/>
      <c r="N96" s="34"/>
      <c r="O96" s="34"/>
      <c r="P96" s="34"/>
      <c r="Q96" s="34"/>
      <c r="R96" s="32"/>
    </row>
    <row r="97" spans="5:23" ht="12">
      <c r="E97" s="4" t="s">
        <v>29</v>
      </c>
      <c r="J97" s="4" t="s">
        <v>30</v>
      </c>
      <c r="N97" s="34"/>
      <c r="O97" s="35" t="s">
        <v>34</v>
      </c>
      <c r="P97" s="35"/>
      <c r="Q97" s="35"/>
      <c r="R97" s="27"/>
      <c r="U97" s="17" t="s">
        <v>38</v>
      </c>
      <c r="V97" s="17"/>
      <c r="W97" s="17"/>
    </row>
    <row r="98" spans="5:23" ht="72">
      <c r="E98" s="4" t="s">
        <v>18</v>
      </c>
      <c r="F98" s="4" t="s">
        <v>19</v>
      </c>
      <c r="G98" s="4" t="s">
        <v>31</v>
      </c>
      <c r="J98" s="24" t="s">
        <v>18</v>
      </c>
      <c r="K98" s="24" t="s">
        <v>19</v>
      </c>
      <c r="L98" s="24" t="s">
        <v>31</v>
      </c>
      <c r="M98" s="24"/>
      <c r="N98" s="36" t="s">
        <v>18</v>
      </c>
      <c r="O98" s="36" t="s">
        <v>19</v>
      </c>
      <c r="P98" s="36" t="s">
        <v>20</v>
      </c>
      <c r="Q98" s="34"/>
      <c r="R98" s="27"/>
      <c r="U98" s="23" t="s">
        <v>18</v>
      </c>
      <c r="V98" s="18" t="s">
        <v>35</v>
      </c>
      <c r="W98" s="23" t="s">
        <v>20</v>
      </c>
    </row>
    <row r="99" spans="14:23" ht="12" hidden="1">
      <c r="N99" s="30">
        <v>0.033</v>
      </c>
      <c r="O99" s="37">
        <v>0.092</v>
      </c>
      <c r="P99" s="35"/>
      <c r="Q99" s="34"/>
      <c r="R99" s="27"/>
      <c r="U99" s="19">
        <v>0.035</v>
      </c>
      <c r="V99" s="21">
        <v>0.092</v>
      </c>
      <c r="W99" s="17"/>
    </row>
    <row r="100" spans="1:23" ht="12">
      <c r="A100" s="4" t="s">
        <v>22</v>
      </c>
      <c r="N100" s="35"/>
      <c r="O100" s="35"/>
      <c r="P100" s="35"/>
      <c r="Q100" s="34"/>
      <c r="R100" s="27"/>
      <c r="U100" s="17"/>
      <c r="V100" s="17"/>
      <c r="W100" s="17"/>
    </row>
    <row r="101" spans="1:23" ht="12">
      <c r="A101" s="4" t="s">
        <v>23</v>
      </c>
      <c r="B101" s="4" t="s">
        <v>6</v>
      </c>
      <c r="E101" s="1">
        <v>1080</v>
      </c>
      <c r="F101" s="4">
        <v>93</v>
      </c>
      <c r="G101" s="1">
        <v>1173</v>
      </c>
      <c r="H101" s="1"/>
      <c r="J101" s="1">
        <v>1108</v>
      </c>
      <c r="K101" s="4">
        <v>98</v>
      </c>
      <c r="L101" s="1">
        <v>1206</v>
      </c>
      <c r="N101" s="26">
        <v>1145</v>
      </c>
      <c r="O101" s="38">
        <f>N101*9%</f>
        <v>103.05</v>
      </c>
      <c r="P101" s="26">
        <v>1248</v>
      </c>
      <c r="Q101" s="34"/>
      <c r="R101" s="27">
        <f>R7*N101</f>
        <v>2.29</v>
      </c>
      <c r="U101" s="20">
        <v>1185</v>
      </c>
      <c r="V101" s="22">
        <f>U101*9.2%+R101</f>
        <v>111.31</v>
      </c>
      <c r="W101" s="20">
        <f>U101+V101</f>
        <v>1296.31</v>
      </c>
    </row>
    <row r="102" spans="1:23" ht="12">
      <c r="A102" s="4" t="s">
        <v>23</v>
      </c>
      <c r="B102" s="4" t="s">
        <v>32</v>
      </c>
      <c r="E102" s="4">
        <v>925</v>
      </c>
      <c r="F102" s="4">
        <v>80</v>
      </c>
      <c r="G102" s="1">
        <v>1005</v>
      </c>
      <c r="H102" s="1"/>
      <c r="J102" s="4">
        <v>949</v>
      </c>
      <c r="K102" s="4">
        <v>85</v>
      </c>
      <c r="L102" s="1">
        <v>1034</v>
      </c>
      <c r="N102" s="35">
        <v>980</v>
      </c>
      <c r="O102" s="38">
        <f>N102*9%</f>
        <v>88.2</v>
      </c>
      <c r="P102" s="26">
        <v>1068</v>
      </c>
      <c r="Q102" s="34"/>
      <c r="R102" s="27">
        <f>R7*N102</f>
        <v>1.96</v>
      </c>
      <c r="U102" s="20">
        <v>1014</v>
      </c>
      <c r="V102" s="22">
        <f>U102*9.2%+R102</f>
        <v>95.24799999999999</v>
      </c>
      <c r="W102" s="20">
        <f>U102+V102</f>
        <v>1109.248</v>
      </c>
    </row>
    <row r="103" spans="13:23" ht="12">
      <c r="M103" s="1"/>
      <c r="N103" s="26"/>
      <c r="O103" s="26"/>
      <c r="P103" s="26"/>
      <c r="Q103" s="34"/>
      <c r="R103" s="27"/>
      <c r="U103" s="17"/>
      <c r="V103" s="17"/>
      <c r="W103" s="17"/>
    </row>
    <row r="104" spans="1:23" ht="12">
      <c r="A104" s="4" t="s">
        <v>24</v>
      </c>
      <c r="B104" s="4" t="s">
        <v>6</v>
      </c>
      <c r="E104" s="1">
        <v>4789</v>
      </c>
      <c r="F104" s="4">
        <v>412</v>
      </c>
      <c r="G104" s="1">
        <v>5201</v>
      </c>
      <c r="H104" s="1"/>
      <c r="J104" s="1">
        <v>4914</v>
      </c>
      <c r="K104" s="4">
        <v>442</v>
      </c>
      <c r="L104" s="1">
        <v>5356</v>
      </c>
      <c r="M104" s="1"/>
      <c r="N104" s="26">
        <v>5076</v>
      </c>
      <c r="O104" s="38">
        <f>N104*9%</f>
        <v>456.84</v>
      </c>
      <c r="P104" s="26">
        <v>5533</v>
      </c>
      <c r="Q104" s="34"/>
      <c r="R104" s="27">
        <f>R7*N104</f>
        <v>10.152000000000001</v>
      </c>
      <c r="U104" s="20">
        <v>5254</v>
      </c>
      <c r="V104" s="22">
        <f>U104*9.2%+R104</f>
        <v>493.52</v>
      </c>
      <c r="W104" s="20">
        <f>U104+V104</f>
        <v>5747.52</v>
      </c>
    </row>
    <row r="105" spans="1:23" ht="12">
      <c r="A105" s="4" t="s">
        <v>24</v>
      </c>
      <c r="B105" s="4" t="s">
        <v>32</v>
      </c>
      <c r="E105" s="1">
        <v>4101</v>
      </c>
      <c r="F105" s="4">
        <v>353</v>
      </c>
      <c r="G105" s="1">
        <v>4454</v>
      </c>
      <c r="H105" s="1"/>
      <c r="J105" s="1">
        <v>4208</v>
      </c>
      <c r="K105" s="4">
        <v>379</v>
      </c>
      <c r="L105" s="1">
        <v>4587</v>
      </c>
      <c r="M105" s="1"/>
      <c r="N105" s="26">
        <v>4347</v>
      </c>
      <c r="O105" s="38">
        <f>N105*9%</f>
        <v>391.22999999999996</v>
      </c>
      <c r="P105" s="26">
        <v>4738</v>
      </c>
      <c r="Q105" s="34"/>
      <c r="R105" s="27">
        <f>R7*N105</f>
        <v>8.694</v>
      </c>
      <c r="U105" s="20">
        <v>4499</v>
      </c>
      <c r="V105" s="22">
        <f>U105*9.2%+R105</f>
        <v>422.60200000000003</v>
      </c>
      <c r="W105" s="20">
        <f>U105+V105</f>
        <v>4921.602</v>
      </c>
    </row>
    <row r="106" spans="14:21" ht="12">
      <c r="N106" s="7"/>
      <c r="O106" s="7"/>
      <c r="P106" s="7"/>
      <c r="Q106" s="7"/>
      <c r="R106" s="16"/>
      <c r="S106" s="7"/>
      <c r="T106" s="7"/>
      <c r="U106" s="7"/>
    </row>
  </sheetData>
  <printOptions/>
  <pageMargins left="0.75" right="0.75" top="1" bottom="1" header="0" footer="0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printOptions/>
  <pageMargins left="0.75" right="0.75" top="1" bottom="1" header="0" footer="0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printOptions/>
  <pageMargins left="0.75" right="0.75" top="1" bottom="1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Anders Bredmose</cp:lastModifiedBy>
  <cp:lastPrinted>2005-09-22T12:16:18Z</cp:lastPrinted>
  <dcterms:created xsi:type="dcterms:W3CDTF">2005-09-19T12:58:49Z</dcterms:created>
  <dcterms:modified xsi:type="dcterms:W3CDTF">2009-01-26T15:00:59Z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-1452618761</vt:i4>
  </property>
  <property fmtid="{D5CDD505-2E9C-101B-9397-08002B2CF9AE}" pid="3" name="_EmailSubject">
    <vt:lpwstr>TV-løn</vt:lpwstr>
  </property>
  <property fmtid="{D5CDD505-2E9C-101B-9397-08002B2CF9AE}" pid="4" name="_AuthorEmail">
    <vt:lpwstr>susanne.baekgaard@filmtv.dk</vt:lpwstr>
  </property>
  <property fmtid="{D5CDD505-2E9C-101B-9397-08002B2CF9AE}" pid="5" name="_AuthorEmailDisplayName">
    <vt:lpwstr>Susanne Bækgaard</vt:lpwstr>
  </property>
</Properties>
</file>